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ludek\Desktop\Vratíkov PD - aktualizace 08-2025\"/>
    </mc:Choice>
  </mc:AlternateContent>
  <xr:revisionPtr revIDLastSave="0" documentId="13_ncr:1_{11D947B6-8F96-46BB-B126-0F0E26D94821}" xr6:coauthVersionLast="47" xr6:coauthVersionMax="47" xr10:uidLastSave="{00000000-0000-0000-0000-000000000000}"/>
  <bookViews>
    <workbookView xWindow="3360" yWindow="223" windowWidth="17897" windowHeight="17366" xr2:uid="{00000000-000D-0000-FFFF-FFFF00000000}"/>
  </bookViews>
  <sheets>
    <sheet name="Rekapitulace stavby" sheetId="1" r:id="rId1"/>
    <sheet name="018-Vra-01 - SO-01 Odstra..." sheetId="2" r:id="rId2"/>
    <sheet name="018-Vra-02 - SO-02 Rek..." sheetId="3" r:id="rId3"/>
    <sheet name="018-Vra-03 - SO-03 Spodní..." sheetId="4" r:id="rId4"/>
    <sheet name="018-Vra-04 - SO-04 Bezpeč..." sheetId="5" r:id="rId5"/>
    <sheet name="018-Vra-00 - Vedlejší a o..." sheetId="6" r:id="rId6"/>
  </sheets>
  <definedNames>
    <definedName name="_xlnm._FilterDatabase" localSheetId="5" hidden="1">'018-Vra-00 - Vedlejší a o...'!$C$121:$K$178</definedName>
    <definedName name="_xlnm._FilterDatabase" localSheetId="1" hidden="1">'018-Vra-01 - SO-01 Odstra...'!$C$120:$K$158</definedName>
    <definedName name="_xlnm._FilterDatabase" localSheetId="2" hidden="1">'018-Vra-02 - SO-02 Rek...'!$C$126:$K$205</definedName>
    <definedName name="_xlnm._FilterDatabase" localSheetId="3" hidden="1">'018-Vra-03 - SO-03 Spodní...'!$C$141:$K$351</definedName>
    <definedName name="_xlnm._FilterDatabase" localSheetId="4" hidden="1">'018-Vra-04 - SO-04 Bezpeč...'!$C$122:$K$153</definedName>
    <definedName name="_xlnm.Print_Titles" localSheetId="5">'018-Vra-00 - Vedlejší a o...'!$121:$121</definedName>
    <definedName name="_xlnm.Print_Titles" localSheetId="1">'018-Vra-01 - SO-01 Odstra...'!$120:$120</definedName>
    <definedName name="_xlnm.Print_Titles" localSheetId="2">'018-Vra-02 - SO-02 Rek...'!$126:$126</definedName>
    <definedName name="_xlnm.Print_Titles" localSheetId="3">'018-Vra-03 - SO-03 Spodní...'!$141:$141</definedName>
    <definedName name="_xlnm.Print_Titles" localSheetId="4">'018-Vra-04 - SO-04 Bezpeč...'!$122:$122</definedName>
    <definedName name="_xlnm.Print_Titles" localSheetId="0">'Rekapitulace stavby'!$92:$92</definedName>
    <definedName name="_xlnm.Print_Area" localSheetId="5">'018-Vra-00 - Vedlejší a o...'!$C$4:$J$76,'018-Vra-00 - Vedlejší a o...'!$C$82:$J$103,'018-Vra-00 - Vedlejší a o...'!$C$109:$J$178</definedName>
    <definedName name="_xlnm.Print_Area" localSheetId="1">'018-Vra-01 - SO-01 Odstra...'!$C$4:$J$76,'018-Vra-01 - SO-01 Odstra...'!$C$82:$J$102,'018-Vra-01 - SO-01 Odstra...'!$C$108:$J$158</definedName>
    <definedName name="_xlnm.Print_Area" localSheetId="2">'018-Vra-02 - SO-02 Rek...'!$C$4:$J$76,'018-Vra-02 - SO-02 Rek...'!$C$82:$J$108,'018-Vra-02 - SO-02 Rek...'!$C$114:$J$205</definedName>
    <definedName name="_xlnm.Print_Area" localSheetId="3">'018-Vra-03 - SO-03 Spodní...'!$C$4:$J$76,'018-Vra-03 - SO-03 Spodní...'!$C$82:$J$123,'018-Vra-03 - SO-03 Spodní...'!$C$129:$J$351</definedName>
    <definedName name="_xlnm.Print_Area" localSheetId="4">'018-Vra-04 - SO-04 Bezpeč...'!$C$4:$J$76,'018-Vra-04 - SO-04 Bezpeč...'!$C$82:$J$104,'018-Vra-04 - SO-04 Bezpeč...'!$C$110:$J$153</definedName>
    <definedName name="_xlnm.Print_Area" localSheetId="0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T168" i="6" s="1"/>
  <c r="R169" i="6"/>
  <c r="R168" i="6" s="1"/>
  <c r="P169" i="6"/>
  <c r="P168" i="6" s="1"/>
  <c r="BI164" i="6"/>
  <c r="BH164" i="6"/>
  <c r="BG164" i="6"/>
  <c r="BF164" i="6"/>
  <c r="T164" i="6"/>
  <c r="T163" i="6"/>
  <c r="R164" i="6"/>
  <c r="R163" i="6" s="1"/>
  <c r="P164" i="6"/>
  <c r="P163" i="6" s="1"/>
  <c r="BI159" i="6"/>
  <c r="BH159" i="6"/>
  <c r="BG159" i="6"/>
  <c r="BF159" i="6"/>
  <c r="T159" i="6"/>
  <c r="T158" i="6"/>
  <c r="R159" i="6"/>
  <c r="R158" i="6"/>
  <c r="P159" i="6"/>
  <c r="P158" i="6" s="1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5" i="6"/>
  <c r="BH135" i="6"/>
  <c r="F36" i="6" s="1"/>
  <c r="BG135" i="6"/>
  <c r="BF135" i="6"/>
  <c r="T135" i="6"/>
  <c r="R135" i="6"/>
  <c r="P135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F116" i="6"/>
  <c r="E114" i="6"/>
  <c r="F89" i="6"/>
  <c r="E87" i="6"/>
  <c r="J24" i="6"/>
  <c r="E24" i="6"/>
  <c r="J92" i="6" s="1"/>
  <c r="J23" i="6"/>
  <c r="J21" i="6"/>
  <c r="E21" i="6"/>
  <c r="J118" i="6" s="1"/>
  <c r="J20" i="6"/>
  <c r="J18" i="6"/>
  <c r="E18" i="6"/>
  <c r="F92" i="6" s="1"/>
  <c r="J17" i="6"/>
  <c r="J15" i="6"/>
  <c r="E15" i="6"/>
  <c r="F91" i="6" s="1"/>
  <c r="J14" i="6"/>
  <c r="J12" i="6"/>
  <c r="J89" i="6"/>
  <c r="E7" i="6"/>
  <c r="E85" i="6" s="1"/>
  <c r="J37" i="5"/>
  <c r="J36" i="5"/>
  <c r="AY98" i="1" s="1"/>
  <c r="J35" i="5"/>
  <c r="AX98" i="1"/>
  <c r="BI153" i="5"/>
  <c r="BH153" i="5"/>
  <c r="BG153" i="5"/>
  <c r="BF153" i="5"/>
  <c r="T153" i="5"/>
  <c r="T152" i="5" s="1"/>
  <c r="T151" i="5" s="1"/>
  <c r="R153" i="5"/>
  <c r="R152" i="5"/>
  <c r="R151" i="5" s="1"/>
  <c r="P153" i="5"/>
  <c r="P152" i="5"/>
  <c r="P151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1" i="5"/>
  <c r="BH141" i="5"/>
  <c r="BG141" i="5"/>
  <c r="BF141" i="5"/>
  <c r="T141" i="5"/>
  <c r="R141" i="5"/>
  <c r="P141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F117" i="5"/>
  <c r="E115" i="5"/>
  <c r="F89" i="5"/>
  <c r="E87" i="5"/>
  <c r="J24" i="5"/>
  <c r="E24" i="5"/>
  <c r="J120" i="5" s="1"/>
  <c r="J23" i="5"/>
  <c r="J21" i="5"/>
  <c r="E21" i="5"/>
  <c r="J91" i="5"/>
  <c r="J20" i="5"/>
  <c r="J18" i="5"/>
  <c r="E18" i="5"/>
  <c r="F92" i="5"/>
  <c r="J17" i="5"/>
  <c r="J15" i="5"/>
  <c r="E15" i="5"/>
  <c r="F119" i="5" s="1"/>
  <c r="J14" i="5"/>
  <c r="J12" i="5"/>
  <c r="J117" i="5"/>
  <c r="E7" i="5"/>
  <c r="E85" i="5" s="1"/>
  <c r="J37" i="4"/>
  <c r="J36" i="4"/>
  <c r="AY97" i="1"/>
  <c r="J35" i="4"/>
  <c r="AX97" i="1" s="1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4" i="4"/>
  <c r="BH344" i="4"/>
  <c r="BG344" i="4"/>
  <c r="BF344" i="4"/>
  <c r="T344" i="4"/>
  <c r="R344" i="4"/>
  <c r="P344" i="4"/>
  <c r="BI341" i="4"/>
  <c r="BH341" i="4"/>
  <c r="BG341" i="4"/>
  <c r="BF341" i="4"/>
  <c r="T341" i="4"/>
  <c r="R341" i="4"/>
  <c r="P341" i="4"/>
  <c r="BI338" i="4"/>
  <c r="BH338" i="4"/>
  <c r="BG338" i="4"/>
  <c r="BF338" i="4"/>
  <c r="T338" i="4"/>
  <c r="R338" i="4"/>
  <c r="P338" i="4"/>
  <c r="BI332" i="4"/>
  <c r="BH332" i="4"/>
  <c r="BG332" i="4"/>
  <c r="BF332" i="4"/>
  <c r="T332" i="4"/>
  <c r="T331" i="4"/>
  <c r="R332" i="4"/>
  <c r="R331" i="4" s="1"/>
  <c r="P332" i="4"/>
  <c r="P331" i="4" s="1"/>
  <c r="BI330" i="4"/>
  <c r="BH330" i="4"/>
  <c r="BG330" i="4"/>
  <c r="BF330" i="4"/>
  <c r="T330" i="4"/>
  <c r="T329" i="4"/>
  <c r="R330" i="4"/>
  <c r="R329" i="4"/>
  <c r="P330" i="4"/>
  <c r="P329" i="4" s="1"/>
  <c r="BI325" i="4"/>
  <c r="BH325" i="4"/>
  <c r="BG325" i="4"/>
  <c r="BF325" i="4"/>
  <c r="T325" i="4"/>
  <c r="R325" i="4"/>
  <c r="P325" i="4"/>
  <c r="BI322" i="4"/>
  <c r="BH322" i="4"/>
  <c r="BG322" i="4"/>
  <c r="BF322" i="4"/>
  <c r="T322" i="4"/>
  <c r="R322" i="4"/>
  <c r="P322" i="4"/>
  <c r="BI319" i="4"/>
  <c r="BH319" i="4"/>
  <c r="BG319" i="4"/>
  <c r="BF319" i="4"/>
  <c r="T319" i="4"/>
  <c r="R319" i="4"/>
  <c r="P319" i="4"/>
  <c r="BI314" i="4"/>
  <c r="BH314" i="4"/>
  <c r="BG314" i="4"/>
  <c r="BF314" i="4"/>
  <c r="T314" i="4"/>
  <c r="R314" i="4"/>
  <c r="P314" i="4"/>
  <c r="BI310" i="4"/>
  <c r="BH310" i="4"/>
  <c r="BG310" i="4"/>
  <c r="BF310" i="4"/>
  <c r="T310" i="4"/>
  <c r="R310" i="4"/>
  <c r="P310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4" i="4"/>
  <c r="BH284" i="4"/>
  <c r="BG284" i="4"/>
  <c r="BF284" i="4"/>
  <c r="T284" i="4"/>
  <c r="T283" i="4"/>
  <c r="R284" i="4"/>
  <c r="R283" i="4"/>
  <c r="P284" i="4"/>
  <c r="P283" i="4"/>
  <c r="BI279" i="4"/>
  <c r="BH279" i="4"/>
  <c r="BG279" i="4"/>
  <c r="BF279" i="4"/>
  <c r="T279" i="4"/>
  <c r="R279" i="4"/>
  <c r="P279" i="4"/>
  <c r="BI276" i="4"/>
  <c r="BH276" i="4"/>
  <c r="BG276" i="4"/>
  <c r="BF276" i="4"/>
  <c r="T276" i="4"/>
  <c r="R276" i="4"/>
  <c r="P276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5" i="4"/>
  <c r="BH265" i="4"/>
  <c r="BG265" i="4"/>
  <c r="BF265" i="4"/>
  <c r="T265" i="4"/>
  <c r="R265" i="4"/>
  <c r="P265" i="4"/>
  <c r="BI261" i="4"/>
  <c r="BH261" i="4"/>
  <c r="BG261" i="4"/>
  <c r="BF261" i="4"/>
  <c r="T261" i="4"/>
  <c r="R261" i="4"/>
  <c r="P261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2" i="4"/>
  <c r="BH222" i="4"/>
  <c r="BG222" i="4"/>
  <c r="BF222" i="4"/>
  <c r="T222" i="4"/>
  <c r="R222" i="4"/>
  <c r="P222" i="4"/>
  <c r="BI216" i="4"/>
  <c r="BH216" i="4"/>
  <c r="BG216" i="4"/>
  <c r="BF216" i="4"/>
  <c r="T216" i="4"/>
  <c r="R216" i="4"/>
  <c r="P216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1" i="4"/>
  <c r="BH201" i="4"/>
  <c r="BG201" i="4"/>
  <c r="BF201" i="4"/>
  <c r="T201" i="4"/>
  <c r="R201" i="4"/>
  <c r="P201" i="4"/>
  <c r="BI195" i="4"/>
  <c r="BH195" i="4"/>
  <c r="BG195" i="4"/>
  <c r="BF195" i="4"/>
  <c r="T195" i="4"/>
  <c r="R195" i="4"/>
  <c r="P195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T156" i="4"/>
  <c r="R157" i="4"/>
  <c r="R156" i="4" s="1"/>
  <c r="P157" i="4"/>
  <c r="P156" i="4" s="1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6" i="4"/>
  <c r="BH146" i="4"/>
  <c r="BG146" i="4"/>
  <c r="BF146" i="4"/>
  <c r="T146" i="4"/>
  <c r="T145" i="4"/>
  <c r="R146" i="4"/>
  <c r="R145" i="4" s="1"/>
  <c r="P146" i="4"/>
  <c r="P145" i="4" s="1"/>
  <c r="F136" i="4"/>
  <c r="E134" i="4"/>
  <c r="F89" i="4"/>
  <c r="E87" i="4"/>
  <c r="J24" i="4"/>
  <c r="E24" i="4"/>
  <c r="J92" i="4"/>
  <c r="J23" i="4"/>
  <c r="J21" i="4"/>
  <c r="E21" i="4"/>
  <c r="J138" i="4"/>
  <c r="J20" i="4"/>
  <c r="J18" i="4"/>
  <c r="E18" i="4"/>
  <c r="F92" i="4" s="1"/>
  <c r="J17" i="4"/>
  <c r="J15" i="4"/>
  <c r="E15" i="4"/>
  <c r="F138" i="4"/>
  <c r="J14" i="4"/>
  <c r="J12" i="4"/>
  <c r="J136" i="4" s="1"/>
  <c r="E7" i="4"/>
  <c r="E85" i="4" s="1"/>
  <c r="J37" i="3"/>
  <c r="J36" i="3"/>
  <c r="AY96" i="1" s="1"/>
  <c r="J35" i="3"/>
  <c r="AX96" i="1" s="1"/>
  <c r="BI205" i="3"/>
  <c r="BH205" i="3"/>
  <c r="BG205" i="3"/>
  <c r="BF205" i="3"/>
  <c r="T205" i="3"/>
  <c r="T204" i="3"/>
  <c r="R205" i="3"/>
  <c r="R204" i="3"/>
  <c r="P205" i="3"/>
  <c r="P204" i="3" s="1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T189" i="3"/>
  <c r="R190" i="3"/>
  <c r="R189" i="3"/>
  <c r="P190" i="3"/>
  <c r="P189" i="3" s="1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F121" i="3"/>
  <c r="E119" i="3"/>
  <c r="F89" i="3"/>
  <c r="E87" i="3"/>
  <c r="J24" i="3"/>
  <c r="E24" i="3"/>
  <c r="J124" i="3"/>
  <c r="J23" i="3"/>
  <c r="J21" i="3"/>
  <c r="E21" i="3"/>
  <c r="J123" i="3" s="1"/>
  <c r="J20" i="3"/>
  <c r="J18" i="3"/>
  <c r="E18" i="3"/>
  <c r="F124" i="3"/>
  <c r="J17" i="3"/>
  <c r="J15" i="3"/>
  <c r="E15" i="3"/>
  <c r="F91" i="3"/>
  <c r="J14" i="3"/>
  <c r="J12" i="3"/>
  <c r="J121" i="3" s="1"/>
  <c r="E7" i="3"/>
  <c r="E117" i="3" s="1"/>
  <c r="J37" i="2"/>
  <c r="J36" i="2"/>
  <c r="AY95" i="1"/>
  <c r="J35" i="2"/>
  <c r="AX95" i="1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F115" i="2"/>
  <c r="E113" i="2"/>
  <c r="F89" i="2"/>
  <c r="E87" i="2"/>
  <c r="J24" i="2"/>
  <c r="E24" i="2"/>
  <c r="J118" i="2"/>
  <c r="J23" i="2"/>
  <c r="J21" i="2"/>
  <c r="E21" i="2"/>
  <c r="J91" i="2"/>
  <c r="J20" i="2"/>
  <c r="J18" i="2"/>
  <c r="E18" i="2"/>
  <c r="F92" i="2" s="1"/>
  <c r="J17" i="2"/>
  <c r="J15" i="2"/>
  <c r="E15" i="2"/>
  <c r="F117" i="2"/>
  <c r="J14" i="2"/>
  <c r="J12" i="2"/>
  <c r="J115" i="2" s="1"/>
  <c r="E7" i="2"/>
  <c r="E85" i="2" s="1"/>
  <c r="L90" i="1"/>
  <c r="AM90" i="1"/>
  <c r="AM89" i="1"/>
  <c r="L89" i="1"/>
  <c r="AM87" i="1"/>
  <c r="L87" i="1"/>
  <c r="L85" i="1"/>
  <c r="L84" i="1"/>
  <c r="BK151" i="2"/>
  <c r="J144" i="2"/>
  <c r="BK148" i="2"/>
  <c r="BK197" i="3"/>
  <c r="J194" i="3"/>
  <c r="J163" i="3"/>
  <c r="J146" i="3"/>
  <c r="BK163" i="3"/>
  <c r="J158" i="3"/>
  <c r="J150" i="3"/>
  <c r="J166" i="3"/>
  <c r="BK244" i="4"/>
  <c r="BK146" i="4"/>
  <c r="BK292" i="4"/>
  <c r="J190" i="4"/>
  <c r="BK314" i="4"/>
  <c r="J237" i="4"/>
  <c r="BK174" i="4"/>
  <c r="J261" i="4"/>
  <c r="J289" i="4"/>
  <c r="BK195" i="4"/>
  <c r="J298" i="4"/>
  <c r="J341" i="4"/>
  <c r="J171" i="4"/>
  <c r="BK344" i="4"/>
  <c r="BK265" i="4"/>
  <c r="BK136" i="5"/>
  <c r="BK130" i="5"/>
  <c r="J155" i="6"/>
  <c r="BK164" i="6"/>
  <c r="BK169" i="6"/>
  <c r="BK146" i="6"/>
  <c r="J149" i="6"/>
  <c r="BK138" i="2"/>
  <c r="BK141" i="2"/>
  <c r="AS94" i="1"/>
  <c r="BK194" i="3"/>
  <c r="BK131" i="3"/>
  <c r="J159" i="3"/>
  <c r="BK159" i="3"/>
  <c r="J305" i="4"/>
  <c r="J195" i="4"/>
  <c r="BK310" i="4"/>
  <c r="J207" i="4"/>
  <c r="J276" i="4"/>
  <c r="BK207" i="4"/>
  <c r="J332" i="4"/>
  <c r="BK230" i="4"/>
  <c r="BK228" i="4"/>
  <c r="J319" i="4"/>
  <c r="J168" i="4"/>
  <c r="J272" i="4"/>
  <c r="BK350" i="4"/>
  <c r="BK298" i="4"/>
  <c r="BK178" i="4"/>
  <c r="BK153" i="5"/>
  <c r="J136" i="5"/>
  <c r="BK172" i="6"/>
  <c r="J146" i="6"/>
  <c r="BK127" i="6"/>
  <c r="J127" i="6"/>
  <c r="J159" i="6"/>
  <c r="J131" i="2"/>
  <c r="J151" i="2"/>
  <c r="BK125" i="2"/>
  <c r="J138" i="2"/>
  <c r="J174" i="3"/>
  <c r="BK186" i="3"/>
  <c r="BK154" i="3"/>
  <c r="BK166" i="3"/>
  <c r="J177" i="3"/>
  <c r="BK134" i="3"/>
  <c r="J143" i="3"/>
  <c r="J247" i="4"/>
  <c r="J154" i="4"/>
  <c r="BK305" i="4"/>
  <c r="J228" i="4"/>
  <c r="BK171" i="4"/>
  <c r="BK272" i="4"/>
  <c r="J210" i="4"/>
  <c r="J295" i="4"/>
  <c r="J325" i="4"/>
  <c r="J251" i="4"/>
  <c r="BK168" i="4"/>
  <c r="BK247" i="4"/>
  <c r="J230" i="4"/>
  <c r="BK347" i="4"/>
  <c r="BK295" i="4"/>
  <c r="J216" i="4"/>
  <c r="BK151" i="4"/>
  <c r="BK147" i="5"/>
  <c r="BK127" i="5"/>
  <c r="BK143" i="6"/>
  <c r="BK139" i="6"/>
  <c r="BK159" i="6"/>
  <c r="BK131" i="6"/>
  <c r="J125" i="6"/>
  <c r="BK131" i="2"/>
  <c r="J148" i="2"/>
  <c r="J128" i="2"/>
  <c r="J125" i="2"/>
  <c r="BK200" i="3"/>
  <c r="BK170" i="3"/>
  <c r="J170" i="3"/>
  <c r="J190" i="3"/>
  <c r="J186" i="3"/>
  <c r="J183" i="3"/>
  <c r="BK289" i="4"/>
  <c r="BK162" i="4"/>
  <c r="BK332" i="4"/>
  <c r="J265" i="4"/>
  <c r="J146" i="4"/>
  <c r="J269" i="4"/>
  <c r="J201" i="4"/>
  <c r="J292" i="4"/>
  <c r="J322" i="4"/>
  <c r="J222" i="4"/>
  <c r="J338" i="4"/>
  <c r="J184" i="4"/>
  <c r="J302" i="4"/>
  <c r="J187" i="4"/>
  <c r="J347" i="4"/>
  <c r="J279" i="4"/>
  <c r="J127" i="5"/>
  <c r="BK144" i="5"/>
  <c r="J174" i="6"/>
  <c r="BK149" i="6"/>
  <c r="J154" i="2"/>
  <c r="BK134" i="2"/>
  <c r="J134" i="2"/>
  <c r="BK150" i="3"/>
  <c r="J154" i="3"/>
  <c r="BK158" i="3"/>
  <c r="BK177" i="3"/>
  <c r="J138" i="3"/>
  <c r="BK205" i="3"/>
  <c r="J205" i="3"/>
  <c r="BK146" i="3"/>
  <c r="BK279" i="4"/>
  <c r="BK237" i="4"/>
  <c r="J344" i="4"/>
  <c r="J254" i="4"/>
  <c r="BK319" i="4"/>
  <c r="J257" i="4"/>
  <c r="J178" i="4"/>
  <c r="J244" i="4"/>
  <c r="J284" i="4"/>
  <c r="BK184" i="4"/>
  <c r="BK261" i="4"/>
  <c r="BK325" i="4"/>
  <c r="BK190" i="4"/>
  <c r="J350" i="4"/>
  <c r="BK276" i="4"/>
  <c r="J141" i="5"/>
  <c r="J144" i="5"/>
  <c r="J133" i="5"/>
  <c r="J153" i="6"/>
  <c r="BK151" i="6"/>
  <c r="J151" i="6"/>
  <c r="BK155" i="6"/>
  <c r="BK153" i="6"/>
  <c r="J135" i="6"/>
  <c r="BK157" i="2"/>
  <c r="BK154" i="2"/>
  <c r="BK128" i="2"/>
  <c r="BK180" i="3"/>
  <c r="BK138" i="3"/>
  <c r="J180" i="3"/>
  <c r="J140" i="3"/>
  <c r="BK143" i="3"/>
  <c r="BK190" i="3"/>
  <c r="J131" i="3"/>
  <c r="BK257" i="4"/>
  <c r="BK165" i="4"/>
  <c r="BK322" i="4"/>
  <c r="BK201" i="4"/>
  <c r="J330" i="4"/>
  <c r="J234" i="4"/>
  <c r="J165" i="4"/>
  <c r="BK251" i="4"/>
  <c r="J310" i="4"/>
  <c r="BK216" i="4"/>
  <c r="BK302" i="4"/>
  <c r="J157" i="4"/>
  <c r="J181" i="4"/>
  <c r="BK338" i="4"/>
  <c r="BK222" i="4"/>
  <c r="BK157" i="4"/>
  <c r="BK133" i="5"/>
  <c r="J130" i="5"/>
  <c r="J164" i="6"/>
  <c r="BK177" i="6"/>
  <c r="J172" i="6"/>
  <c r="BK125" i="6"/>
  <c r="BK135" i="6"/>
  <c r="J157" i="2"/>
  <c r="J141" i="2"/>
  <c r="BK144" i="2"/>
  <c r="BK140" i="3"/>
  <c r="J197" i="3"/>
  <c r="J134" i="3"/>
  <c r="J200" i="3"/>
  <c r="BK183" i="3"/>
  <c r="BK174" i="3"/>
  <c r="J314" i="4"/>
  <c r="BK187" i="4"/>
  <c r="BK341" i="4"/>
  <c r="BK234" i="4"/>
  <c r="BK284" i="4"/>
  <c r="J162" i="4"/>
  <c r="BK181" i="4"/>
  <c r="BK254" i="4"/>
  <c r="BK154" i="4"/>
  <c r="BK210" i="4"/>
  <c r="BK269" i="4"/>
  <c r="J151" i="4"/>
  <c r="BK330" i="4"/>
  <c r="J174" i="4"/>
  <c r="BK141" i="5"/>
  <c r="J153" i="5"/>
  <c r="J147" i="5"/>
  <c r="J177" i="6"/>
  <c r="J139" i="6"/>
  <c r="J143" i="6"/>
  <c r="J169" i="6"/>
  <c r="BK174" i="6"/>
  <c r="J131" i="6"/>
  <c r="BK124" i="2" l="1"/>
  <c r="R147" i="2"/>
  <c r="P130" i="3"/>
  <c r="R139" i="3"/>
  <c r="R169" i="3"/>
  <c r="P193" i="3"/>
  <c r="P188" i="3"/>
  <c r="R124" i="2"/>
  <c r="T137" i="2"/>
  <c r="BK139" i="3"/>
  <c r="J139" i="3"/>
  <c r="J100" i="3"/>
  <c r="T149" i="3"/>
  <c r="T162" i="3"/>
  <c r="T193" i="3"/>
  <c r="T188" i="3"/>
  <c r="BK150" i="4"/>
  <c r="J150" i="4"/>
  <c r="J100" i="4"/>
  <c r="R161" i="4"/>
  <c r="P177" i="4"/>
  <c r="T186" i="4"/>
  <c r="T194" i="4"/>
  <c r="T193" i="4"/>
  <c r="P233" i="4"/>
  <c r="R250" i="4"/>
  <c r="BK288" i="4"/>
  <c r="J288" i="4"/>
  <c r="J117" i="4"/>
  <c r="BK318" i="4"/>
  <c r="J318" i="4"/>
  <c r="J118" i="4"/>
  <c r="P337" i="4"/>
  <c r="P336" i="4"/>
  <c r="P126" i="5"/>
  <c r="P125" i="5"/>
  <c r="R140" i="5"/>
  <c r="R139" i="5"/>
  <c r="BK124" i="6"/>
  <c r="J124" i="6" s="1"/>
  <c r="J98" i="6" s="1"/>
  <c r="P137" i="2"/>
  <c r="R130" i="3"/>
  <c r="P139" i="3"/>
  <c r="BK162" i="3"/>
  <c r="J162" i="3"/>
  <c r="J102" i="3"/>
  <c r="R162" i="3"/>
  <c r="P167" i="4"/>
  <c r="BK194" i="4"/>
  <c r="BK193" i="4" s="1"/>
  <c r="J193" i="4" s="1"/>
  <c r="J106" i="4" s="1"/>
  <c r="T215" i="4"/>
  <c r="R243" i="4"/>
  <c r="R242" i="4"/>
  <c r="BK260" i="4"/>
  <c r="R318" i="4"/>
  <c r="BK126" i="5"/>
  <c r="BK125" i="5" s="1"/>
  <c r="J125" i="5" s="1"/>
  <c r="J98" i="5" s="1"/>
  <c r="J126" i="5"/>
  <c r="J99" i="5" s="1"/>
  <c r="T140" i="5"/>
  <c r="T139" i="5" s="1"/>
  <c r="T124" i="5" s="1"/>
  <c r="T123" i="5" s="1"/>
  <c r="T124" i="2"/>
  <c r="BK147" i="2"/>
  <c r="J147" i="2" s="1"/>
  <c r="J101" i="2" s="1"/>
  <c r="BK149" i="3"/>
  <c r="J149" i="3"/>
  <c r="J101" i="3"/>
  <c r="T169" i="3"/>
  <c r="BK193" i="3"/>
  <c r="J193" i="3" s="1"/>
  <c r="J106" i="3" s="1"/>
  <c r="T150" i="4"/>
  <c r="T167" i="4"/>
  <c r="P194" i="4"/>
  <c r="P193" i="4" s="1"/>
  <c r="R215" i="4"/>
  <c r="P243" i="4"/>
  <c r="P250" i="4"/>
  <c r="T250" i="4"/>
  <c r="P288" i="4"/>
  <c r="T318" i="4"/>
  <c r="R337" i="4"/>
  <c r="R336" i="4"/>
  <c r="BK140" i="5"/>
  <c r="J140" i="5"/>
  <c r="J101" i="5"/>
  <c r="P124" i="2"/>
  <c r="R137" i="2"/>
  <c r="BK130" i="3"/>
  <c r="R149" i="3"/>
  <c r="P162" i="3"/>
  <c r="R193" i="3"/>
  <c r="R188" i="3"/>
  <c r="P150" i="4"/>
  <c r="BK161" i="4"/>
  <c r="J161" i="4"/>
  <c r="J102" i="4"/>
  <c r="T161" i="4"/>
  <c r="R177" i="4"/>
  <c r="R186" i="4"/>
  <c r="P215" i="4"/>
  <c r="P214" i="4"/>
  <c r="R233" i="4"/>
  <c r="BK250" i="4"/>
  <c r="J250" i="4" s="1"/>
  <c r="J113" i="4" s="1"/>
  <c r="T260" i="4"/>
  <c r="T288" i="4"/>
  <c r="T259" i="4" s="1"/>
  <c r="R126" i="5"/>
  <c r="R125" i="5"/>
  <c r="R124" i="5"/>
  <c r="R123" i="5"/>
  <c r="R124" i="6"/>
  <c r="BK171" i="6"/>
  <c r="J171" i="6"/>
  <c r="J102" i="6" s="1"/>
  <c r="R150" i="4"/>
  <c r="BK167" i="4"/>
  <c r="J167" i="4"/>
  <c r="J103" i="4"/>
  <c r="BK186" i="4"/>
  <c r="J186" i="4"/>
  <c r="J105" i="4"/>
  <c r="P171" i="6"/>
  <c r="P123" i="6" s="1"/>
  <c r="P122" i="6" s="1"/>
  <c r="AU99" i="1" s="1"/>
  <c r="BK137" i="2"/>
  <c r="J137" i="2"/>
  <c r="J100" i="2"/>
  <c r="P147" i="2"/>
  <c r="T130" i="3"/>
  <c r="T129" i="3" s="1"/>
  <c r="T128" i="3" s="1"/>
  <c r="T127" i="3" s="1"/>
  <c r="T139" i="3"/>
  <c r="BK169" i="3"/>
  <c r="J169" i="3"/>
  <c r="J103" i="3"/>
  <c r="P161" i="4"/>
  <c r="P144" i="4" s="1"/>
  <c r="BK177" i="4"/>
  <c r="J177" i="4"/>
  <c r="J104" i="4" s="1"/>
  <c r="P186" i="4"/>
  <c r="R194" i="4"/>
  <c r="R193" i="4"/>
  <c r="BK233" i="4"/>
  <c r="J233" i="4" s="1"/>
  <c r="J110" i="4" s="1"/>
  <c r="BK243" i="4"/>
  <c r="J243" i="4"/>
  <c r="J112" i="4"/>
  <c r="P260" i="4"/>
  <c r="P259" i="4"/>
  <c r="P318" i="4"/>
  <c r="BK337" i="4"/>
  <c r="BK336" i="4" s="1"/>
  <c r="J336" i="4" s="1"/>
  <c r="J121" i="4" s="1"/>
  <c r="P140" i="5"/>
  <c r="P139" i="5"/>
  <c r="P124" i="6"/>
  <c r="R171" i="6"/>
  <c r="T147" i="2"/>
  <c r="P149" i="3"/>
  <c r="P169" i="3"/>
  <c r="R167" i="4"/>
  <c r="T177" i="4"/>
  <c r="BK215" i="4"/>
  <c r="J215" i="4"/>
  <c r="J109" i="4"/>
  <c r="T233" i="4"/>
  <c r="T243" i="4"/>
  <c r="T242" i="4"/>
  <c r="R260" i="4"/>
  <c r="R288" i="4"/>
  <c r="T337" i="4"/>
  <c r="T336" i="4" s="1"/>
  <c r="T126" i="5"/>
  <c r="T125" i="5"/>
  <c r="T124" i="6"/>
  <c r="T171" i="6"/>
  <c r="T123" i="6" s="1"/>
  <c r="T122" i="6" s="1"/>
  <c r="BK329" i="4"/>
  <c r="J329" i="4" s="1"/>
  <c r="J119" i="4" s="1"/>
  <c r="BK189" i="3"/>
  <c r="J189" i="3"/>
  <c r="J105" i="3"/>
  <c r="BK204" i="3"/>
  <c r="J204" i="3"/>
  <c r="J107" i="3"/>
  <c r="BK145" i="4"/>
  <c r="J145" i="4"/>
  <c r="J99" i="4"/>
  <c r="BK156" i="4"/>
  <c r="J156" i="4" s="1"/>
  <c r="J101" i="4" s="1"/>
  <c r="BK283" i="4"/>
  <c r="J283" i="4"/>
  <c r="J116" i="4"/>
  <c r="BK163" i="6"/>
  <c r="J163" i="6"/>
  <c r="J100" i="6"/>
  <c r="BK158" i="6"/>
  <c r="J158" i="6"/>
  <c r="J99" i="6"/>
  <c r="BK168" i="6"/>
  <c r="J168" i="6" s="1"/>
  <c r="J101" i="6" s="1"/>
  <c r="BK331" i="4"/>
  <c r="J331" i="4"/>
  <c r="J120" i="4"/>
  <c r="BK152" i="5"/>
  <c r="J152" i="5"/>
  <c r="J103" i="5"/>
  <c r="BK139" i="5"/>
  <c r="J139" i="5"/>
  <c r="J100" i="5"/>
  <c r="BE172" i="6"/>
  <c r="BE177" i="6"/>
  <c r="J119" i="6"/>
  <c r="BE159" i="6"/>
  <c r="J91" i="6"/>
  <c r="F119" i="6"/>
  <c r="BE139" i="6"/>
  <c r="BE143" i="6"/>
  <c r="E112" i="6"/>
  <c r="BE131" i="6"/>
  <c r="BE135" i="6"/>
  <c r="BE164" i="6"/>
  <c r="F118" i="6"/>
  <c r="BE146" i="6"/>
  <c r="BE149" i="6"/>
  <c r="BE155" i="6"/>
  <c r="J116" i="6"/>
  <c r="BE125" i="6"/>
  <c r="BE127" i="6"/>
  <c r="BE169" i="6"/>
  <c r="BE174" i="6"/>
  <c r="BC99" i="1"/>
  <c r="BE151" i="6"/>
  <c r="BE153" i="6"/>
  <c r="BE127" i="5"/>
  <c r="F91" i="5"/>
  <c r="BE136" i="5"/>
  <c r="J89" i="5"/>
  <c r="J119" i="5"/>
  <c r="J194" i="4"/>
  <c r="J107" i="4"/>
  <c r="J260" i="4"/>
  <c r="J115" i="4"/>
  <c r="J337" i="4"/>
  <c r="J122" i="4" s="1"/>
  <c r="E113" i="5"/>
  <c r="F120" i="5"/>
  <c r="BE130" i="5"/>
  <c r="J92" i="5"/>
  <c r="BE147" i="5"/>
  <c r="BK214" i="4"/>
  <c r="J214" i="4"/>
  <c r="J108" i="4"/>
  <c r="BE141" i="5"/>
  <c r="BE133" i="5"/>
  <c r="BE144" i="5"/>
  <c r="BE153" i="5"/>
  <c r="J89" i="4"/>
  <c r="J139" i="4"/>
  <c r="BE154" i="4"/>
  <c r="BE257" i="4"/>
  <c r="BE341" i="4"/>
  <c r="BE344" i="4"/>
  <c r="BE347" i="4"/>
  <c r="BE350" i="4"/>
  <c r="E132" i="4"/>
  <c r="F139" i="4"/>
  <c r="BE165" i="4"/>
  <c r="BE195" i="4"/>
  <c r="BE201" i="4"/>
  <c r="BE247" i="4"/>
  <c r="BE254" i="4"/>
  <c r="BE261" i="4"/>
  <c r="BE265" i="4"/>
  <c r="BE295" i="4"/>
  <c r="BE234" i="4"/>
  <c r="BE279" i="4"/>
  <c r="J130" i="3"/>
  <c r="J99" i="3"/>
  <c r="J91" i="4"/>
  <c r="BE162" i="4"/>
  <c r="BE230" i="4"/>
  <c r="BE237" i="4"/>
  <c r="BE244" i="4"/>
  <c r="BE269" i="4"/>
  <c r="BE330" i="4"/>
  <c r="BE146" i="4"/>
  <c r="BE151" i="4"/>
  <c r="BE171" i="4"/>
  <c r="BE184" i="4"/>
  <c r="BE190" i="4"/>
  <c r="BE207" i="4"/>
  <c r="BE210" i="4"/>
  <c r="BE272" i="4"/>
  <c r="BE276" i="4"/>
  <c r="BE302" i="4"/>
  <c r="BE305" i="4"/>
  <c r="BE310" i="4"/>
  <c r="BE314" i="4"/>
  <c r="BE319" i="4"/>
  <c r="BE325" i="4"/>
  <c r="F91" i="4"/>
  <c r="BE181" i="4"/>
  <c r="BE187" i="4"/>
  <c r="BE222" i="4"/>
  <c r="BE228" i="4"/>
  <c r="BE251" i="4"/>
  <c r="BE292" i="4"/>
  <c r="BE168" i="4"/>
  <c r="BE216" i="4"/>
  <c r="BE284" i="4"/>
  <c r="BE289" i="4"/>
  <c r="BE338" i="4"/>
  <c r="BE157" i="4"/>
  <c r="BE174" i="4"/>
  <c r="BE178" i="4"/>
  <c r="BE298" i="4"/>
  <c r="BE322" i="4"/>
  <c r="BE332" i="4"/>
  <c r="J92" i="3"/>
  <c r="BE154" i="3"/>
  <c r="F92" i="3"/>
  <c r="BE138" i="3"/>
  <c r="BE143" i="3"/>
  <c r="BE170" i="3"/>
  <c r="BE183" i="3"/>
  <c r="J124" i="2"/>
  <c r="J99" i="2"/>
  <c r="J91" i="3"/>
  <c r="F123" i="3"/>
  <c r="BE159" i="3"/>
  <c r="J89" i="3"/>
  <c r="BE180" i="3"/>
  <c r="BE190" i="3"/>
  <c r="BE194" i="3"/>
  <c r="BE197" i="3"/>
  <c r="BE146" i="3"/>
  <c r="BE150" i="3"/>
  <c r="BE174" i="3"/>
  <c r="BE177" i="3"/>
  <c r="BE186" i="3"/>
  <c r="BE200" i="3"/>
  <c r="BE205" i="3"/>
  <c r="E85" i="3"/>
  <c r="BE131" i="3"/>
  <c r="BE134" i="3"/>
  <c r="BE140" i="3"/>
  <c r="BE158" i="3"/>
  <c r="BE163" i="3"/>
  <c r="BE166" i="3"/>
  <c r="E111" i="2"/>
  <c r="F91" i="2"/>
  <c r="J117" i="2"/>
  <c r="BE141" i="2"/>
  <c r="BE134" i="2"/>
  <c r="BE138" i="2"/>
  <c r="BE144" i="2"/>
  <c r="BE148" i="2"/>
  <c r="BE151" i="2"/>
  <c r="BE157" i="2"/>
  <c r="J92" i="2"/>
  <c r="BE131" i="2"/>
  <c r="BE154" i="2"/>
  <c r="J89" i="2"/>
  <c r="F118" i="2"/>
  <c r="BE125" i="2"/>
  <c r="BE128" i="2"/>
  <c r="F34" i="5"/>
  <c r="BA98" i="1"/>
  <c r="F34" i="6"/>
  <c r="BA99" i="1"/>
  <c r="F37" i="2"/>
  <c r="BD95" i="1"/>
  <c r="F34" i="4"/>
  <c r="BA97" i="1"/>
  <c r="F37" i="6"/>
  <c r="BD99" i="1" s="1"/>
  <c r="F34" i="2"/>
  <c r="BA95" i="1"/>
  <c r="F35" i="3"/>
  <c r="BB96" i="1" s="1"/>
  <c r="F35" i="5"/>
  <c r="BB98" i="1"/>
  <c r="J34" i="5"/>
  <c r="AW98" i="1"/>
  <c r="F35" i="6"/>
  <c r="BB99" i="1"/>
  <c r="F36" i="2"/>
  <c r="BC95" i="1" s="1"/>
  <c r="F36" i="3"/>
  <c r="BC96" i="1"/>
  <c r="F37" i="4"/>
  <c r="BD97" i="1" s="1"/>
  <c r="J34" i="2"/>
  <c r="AW95" i="1"/>
  <c r="F35" i="4"/>
  <c r="BB97" i="1"/>
  <c r="F34" i="3"/>
  <c r="BA96" i="1"/>
  <c r="J34" i="4"/>
  <c r="AW97" i="1" s="1"/>
  <c r="F35" i="2"/>
  <c r="BB95" i="1"/>
  <c r="F37" i="3"/>
  <c r="BD96" i="1" s="1"/>
  <c r="F36" i="5"/>
  <c r="BC98" i="1"/>
  <c r="F37" i="5"/>
  <c r="BD98" i="1"/>
  <c r="J34" i="6"/>
  <c r="AW99" i="1"/>
  <c r="J34" i="3"/>
  <c r="AW96" i="1" s="1"/>
  <c r="F36" i="4"/>
  <c r="BC97" i="1" s="1"/>
  <c r="R123" i="6" l="1"/>
  <c r="R122" i="6"/>
  <c r="BK259" i="4"/>
  <c r="J259" i="4" s="1"/>
  <c r="J114" i="4" s="1"/>
  <c r="BK129" i="3"/>
  <c r="J129" i="3" s="1"/>
  <c r="J98" i="3" s="1"/>
  <c r="R214" i="4"/>
  <c r="T214" i="4"/>
  <c r="P124" i="5"/>
  <c r="P123" i="5"/>
  <c r="AU98" i="1" s="1"/>
  <c r="R259" i="4"/>
  <c r="T123" i="2"/>
  <c r="T122" i="2" s="1"/>
  <c r="T121" i="2" s="1"/>
  <c r="R129" i="3"/>
  <c r="R128" i="3" s="1"/>
  <c r="R127" i="3" s="1"/>
  <c r="T144" i="4"/>
  <c r="T143" i="4"/>
  <c r="T142" i="4"/>
  <c r="BK123" i="2"/>
  <c r="J123" i="2" s="1"/>
  <c r="J98" i="2" s="1"/>
  <c r="R123" i="2"/>
  <c r="R122" i="2" s="1"/>
  <c r="R121" i="2" s="1"/>
  <c r="R144" i="4"/>
  <c r="R143" i="4" s="1"/>
  <c r="R142" i="4" s="1"/>
  <c r="P123" i="2"/>
  <c r="P122" i="2"/>
  <c r="P121" i="2"/>
  <c r="AU95" i="1"/>
  <c r="P242" i="4"/>
  <c r="P143" i="4"/>
  <c r="P142" i="4"/>
  <c r="AU97" i="1" s="1"/>
  <c r="P129" i="3"/>
  <c r="P128" i="3"/>
  <c r="P127" i="3" s="1"/>
  <c r="AU96" i="1" s="1"/>
  <c r="BK188" i="3"/>
  <c r="J188" i="3"/>
  <c r="J104" i="3"/>
  <c r="BK144" i="4"/>
  <c r="J144" i="4" s="1"/>
  <c r="J98" i="4" s="1"/>
  <c r="BK242" i="4"/>
  <c r="J242" i="4" s="1"/>
  <c r="J111" i="4" s="1"/>
  <c r="BK151" i="5"/>
  <c r="J151" i="5" s="1"/>
  <c r="J102" i="5" s="1"/>
  <c r="BK123" i="6"/>
  <c r="J123" i="6"/>
  <c r="J97" i="6"/>
  <c r="BK124" i="5"/>
  <c r="BK123" i="5" s="1"/>
  <c r="J123" i="5" s="1"/>
  <c r="J30" i="5" s="1"/>
  <c r="AG98" i="1" s="1"/>
  <c r="J33" i="3"/>
  <c r="AV96" i="1" s="1"/>
  <c r="AT96" i="1" s="1"/>
  <c r="BC94" i="1"/>
  <c r="AY94" i="1"/>
  <c r="BA94" i="1"/>
  <c r="W30" i="1"/>
  <c r="F33" i="2"/>
  <c r="AZ95" i="1" s="1"/>
  <c r="F33" i="5"/>
  <c r="AZ98" i="1"/>
  <c r="J33" i="6"/>
  <c r="AV99" i="1" s="1"/>
  <c r="AT99" i="1" s="1"/>
  <c r="F33" i="3"/>
  <c r="AZ96" i="1"/>
  <c r="F33" i="6"/>
  <c r="AZ99" i="1" s="1"/>
  <c r="J33" i="4"/>
  <c r="AV97" i="1"/>
  <c r="AT97" i="1" s="1"/>
  <c r="F33" i="4"/>
  <c r="AZ97" i="1"/>
  <c r="BB94" i="1"/>
  <c r="AX94" i="1"/>
  <c r="J33" i="2"/>
  <c r="AV95" i="1"/>
  <c r="AT95" i="1"/>
  <c r="J33" i="5"/>
  <c r="AV98" i="1" s="1"/>
  <c r="AT98" i="1" s="1"/>
  <c r="BD94" i="1"/>
  <c r="W33" i="1" s="1"/>
  <c r="BK143" i="4" l="1"/>
  <c r="J143" i="4" s="1"/>
  <c r="J97" i="4" s="1"/>
  <c r="BK128" i="3"/>
  <c r="J128" i="3"/>
  <c r="J97" i="3"/>
  <c r="BK122" i="6"/>
  <c r="J122" i="6"/>
  <c r="BK122" i="2"/>
  <c r="BK121" i="2"/>
  <c r="J121" i="2"/>
  <c r="AN98" i="1"/>
  <c r="J96" i="5"/>
  <c r="J124" i="5"/>
  <c r="J97" i="5" s="1"/>
  <c r="BK142" i="4"/>
  <c r="J142" i="4"/>
  <c r="J39" i="5"/>
  <c r="AU94" i="1"/>
  <c r="AW94" i="1"/>
  <c r="AK30" i="1" s="1"/>
  <c r="W32" i="1"/>
  <c r="J30" i="6"/>
  <c r="AG99" i="1"/>
  <c r="J30" i="2"/>
  <c r="AG95" i="1" s="1"/>
  <c r="W31" i="1"/>
  <c r="AZ94" i="1"/>
  <c r="W29" i="1" s="1"/>
  <c r="J30" i="4"/>
  <c r="AG97" i="1" s="1"/>
  <c r="AN97" i="1" s="1"/>
  <c r="J39" i="2" l="1"/>
  <c r="J39" i="6"/>
  <c r="J96" i="6"/>
  <c r="J122" i="2"/>
  <c r="J97" i="2"/>
  <c r="BK127" i="3"/>
  <c r="J127" i="3"/>
  <c r="J30" i="3" s="1"/>
  <c r="AG96" i="1" s="1"/>
  <c r="AN96" i="1" s="1"/>
  <c r="J96" i="2"/>
  <c r="J39" i="4"/>
  <c r="J96" i="4"/>
  <c r="AN99" i="1"/>
  <c r="AN95" i="1"/>
  <c r="AV94" i="1"/>
  <c r="AK29" i="1"/>
  <c r="J39" i="3" l="1"/>
  <c r="J96" i="3"/>
  <c r="AG94" i="1"/>
  <c r="AK26" i="1"/>
  <c r="AT94" i="1"/>
  <c r="AN94" i="1" l="1"/>
  <c r="AK35" i="1"/>
</calcChain>
</file>

<file path=xl/sharedStrings.xml><?xml version="1.0" encoding="utf-8"?>
<sst xmlns="http://schemas.openxmlformats.org/spreadsheetml/2006/main" count="4711" uniqueCount="635">
  <si>
    <t>Export Komplet</t>
  </si>
  <si>
    <t/>
  </si>
  <si>
    <t>2.0</t>
  </si>
  <si>
    <t>False</t>
  </si>
  <si>
    <t>{240ef155-3ffa-4c0f-82c0-4cd69703ebb1}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</si>
  <si>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</si>
  <si>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</si>
  <si>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</si>
  <si>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</si>
  <si>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</si>
  <si>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</si>
  <si>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</si>
  <si>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</si>
  <si>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</si>
  <si>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018-Vratikov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</si>
  <si>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</si>
  <si>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</si>
  <si>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vodní nádrže k.ú. Vratíkov</t>
  </si>
  <si>
    <t>KSO:</t>
  </si>
  <si>
    <t>CC-CZ:</t>
  </si>
  <si>
    <t>Místo:</t>
  </si>
  <si>
    <t>Vratíkov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</si>
  <si>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</si>
  <si>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</si>
  <si>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</si>
  <si>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</si>
  <si>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</si>
  <si>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</si>
  <si>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</si>
  <si>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</si>
  <si>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</si>
  <si>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</si>
  <si>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</si>
  <si>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</si>
  <si>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</si>
  <si>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</si>
  <si>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</si>
  <si>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</si>
  <si>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</si>
  <si>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</si>
  <si>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</si>
  <si>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</si>
  <si>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</si>
  <si>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</si>
  <si>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</si>
  <si>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</si>
  <si>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</si>
  <si>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</si>
  <si>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</si>
  <si>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</si>
  <si>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</si>
  <si>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</si>
  <si>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</si>
  <si>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</si>
  <si>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</si>
  <si>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</si>
  <si>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</si>
  <si>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</si>
  <si>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</si>
  <si>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</si>
  <si>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</si>
  <si>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</si>
  <si>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</si>
  <si>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</si>
  <si>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</si>
  <si>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</si>
  <si>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</si>
  <si>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</si>
  <si>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</si>
  <si>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</si>
  <si>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</si>
  <si>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</si>
  <si>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</si>
  <si>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</si>
  <si>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</si>
  <si>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</si>
  <si>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</si>
  <si>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</si>
  <si>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018-Vra-01</t>
  </si>
  <si>
    <t>SO-01 Odstranění sedimentů</t>
  </si>
  <si>
    <t>STA</t>
  </si>
  <si>
    <t>1</t>
  </si>
  <si>
    <t>{37ff2bfc-b786-426b-bbb5-8372e3b2c736}</t>
  </si>
  <si>
    <t>2</t>
  </si>
  <si>
    <t>018-Vra-02</t>
  </si>
  <si>
    <t>{e6895b89-7e64-491b-80e5-2b28adadead0}</t>
  </si>
  <si>
    <t>018-Vra-03</t>
  </si>
  <si>
    <t>SO-03 Spodní výpust</t>
  </si>
  <si>
    <t>{611228c9-1ccc-4d29-a931-a148d0380700}</t>
  </si>
  <si>
    <t>018-Vra-04</t>
  </si>
  <si>
    <t>SO-04 Bezpečnostní přeliv</t>
  </si>
  <si>
    <t>{d3414ab1-503f-4aa5-b351-340e68aa570c}</t>
  </si>
  <si>
    <t>018-Vra-00</t>
  </si>
  <si>
    <t>Vedlejší a ostatní náklady</t>
  </si>
  <si>
    <t>VON</t>
  </si>
  <si>
    <t>{7d5c7159-a434-484b-96d3-100e7ae786f1}</t>
  </si>
  <si>
    <t>KRYCÍ LIST SOUPISU PRACÍ</t>
  </si>
  <si>
    <t>Objekt:</t>
  </si>
  <si>
    <t>018-Vra-01 - SO-01 Odstranění sedimentů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</si>
  <si>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</si>
  <si>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</si>
  <si>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</si>
  <si>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</si>
  <si>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</si>
  <si>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</si>
  <si>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</si>
  <si>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12 - Zemní práce - odkopávky a prokopávky</t>
  </si>
  <si>
    <t xml:space="preserve">      16 - Zemní práce - přemístění výkopku</t>
  </si>
  <si>
    <t xml:space="preserve">      18 - Zemní práce - povrchové úpravy terénu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</si>
  <si>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</si>
  <si>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</si>
  <si>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</si>
  <si>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</si>
  <si>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</si>
  <si>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</si>
  <si>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</si>
  <si>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</si>
  <si>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</si>
  <si>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</si>
  <si>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</si>
  <si>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</si>
  <si>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</si>
  <si>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</si>
  <si>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</si>
  <si>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</si>
  <si>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</si>
  <si>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12</t>
  </si>
  <si>
    <t>Zemní práce - odkopávky a prokopávky</t>
  </si>
  <si>
    <t>K</t>
  </si>
  <si>
    <t>122703601</t>
  </si>
  <si>
    <t>Odstranění nánosů při únosnosti dna přes 15 do 40 kPa</t>
  </si>
  <si>
    <t>m3</t>
  </si>
  <si>
    <t>4</t>
  </si>
  <si>
    <t>3</t>
  </si>
  <si>
    <t>VV</t>
  </si>
  <si>
    <t>0,1*340</t>
  </si>
  <si>
    <t>Součet</t>
  </si>
  <si>
    <t>122703602</t>
  </si>
  <si>
    <t>Odstranění nánosů při únosnosti dna přes 40 do 60 kPa</t>
  </si>
  <si>
    <t>0,3*340</t>
  </si>
  <si>
    <t>122703603</t>
  </si>
  <si>
    <t>Odstranění nánosů při únosnosti dna přes 60 kPa</t>
  </si>
  <si>
    <t>6</t>
  </si>
  <si>
    <t>0,6*340</t>
  </si>
  <si>
    <t>R12-001-1</t>
  </si>
  <si>
    <t>Pročištění stávající drenáže nad nádrží v délce cca 100 m</t>
  </si>
  <si>
    <t>m</t>
  </si>
  <si>
    <t>99749940</t>
  </si>
  <si>
    <t>P</t>
  </si>
  <si>
    <t>Poznámka k položce:_x000D_
položka zahrnujue veškeré práce, materiál i odvoz odtěženého materiálu a jeho likvidaci</t>
  </si>
  <si>
    <t>100</t>
  </si>
  <si>
    <t>16</t>
  </si>
  <si>
    <t>Zemní práce - přemístění výkopku</t>
  </si>
  <si>
    <t>5</t>
  </si>
  <si>
    <t>162253101</t>
  </si>
  <si>
    <t>Vodorovné přemístění nánosu z nádrží přes 20 do 60 m při únosnosti dna přes 40 kPa</t>
  </si>
  <si>
    <t>8</t>
  </si>
  <si>
    <t>0,9*340</t>
  </si>
  <si>
    <t>162253102</t>
  </si>
  <si>
    <t>Vodorovné přemístění nánosu z nádrží přes 20 do 40 m při únosnost dna přes 15 do 40 kPa</t>
  </si>
  <si>
    <t>10</t>
  </si>
  <si>
    <t>7</t>
  </si>
  <si>
    <t>162751117</t>
  </si>
  <si>
    <t>Vodorovné přemístění přes 9 000 do 10000 m výkopku/sypaniny z horniny třídy těžitelnosti I skupiny 1 až 3</t>
  </si>
  <si>
    <t>340</t>
  </si>
  <si>
    <t>18</t>
  </si>
  <si>
    <t>Zemní práce - povrchové úpravy terénu</t>
  </si>
  <si>
    <t>181006111</t>
  </si>
  <si>
    <t>Rozprostření zemin tl vrstvy do 0,1 m schopných zúrodnění v rovině a sklonu do 1:5</t>
  </si>
  <si>
    <t>m2</t>
  </si>
  <si>
    <t>14</t>
  </si>
  <si>
    <t>340/0,1</t>
  </si>
  <si>
    <t>9</t>
  </si>
  <si>
    <t>181951111</t>
  </si>
  <si>
    <t>Úprava pláně v hornině třídy těžitelnosti I skupiny 1 až 3 bez zhutnění strojně</t>
  </si>
  <si>
    <t>"dno"750</t>
  </si>
  <si>
    <t>182151111</t>
  </si>
  <si>
    <t>Svahování v zářezech v hornině třídy těžitelnosti I skupiny 1 až 3 strojně</t>
  </si>
  <si>
    <t>230</t>
  </si>
  <si>
    <t>11</t>
  </si>
  <si>
    <t>171201231</t>
  </si>
  <si>
    <t>Poplatek za uložení zeminy a kamení na recyklační skládce (skládkovné) kód odpadu 17 05 04</t>
  </si>
  <si>
    <t>t</t>
  </si>
  <si>
    <t>-1691606969</t>
  </si>
  <si>
    <t>340*1,75</t>
  </si>
  <si>
    <t xml:space="preserve">      11 - Zemní práce - přípravné a přidružené práce</t>
  </si>
  <si>
    <t xml:space="preserve">      17 - Zemní práce - konstrukce ze zemin</t>
  </si>
  <si>
    <t xml:space="preserve">    4 - Vodorovné konstrukce</t>
  </si>
  <si>
    <t xml:space="preserve">      45 - Vodorovné podkladní a vedlejší konstrukce inž. staveb</t>
  </si>
  <si>
    <t xml:space="preserve">      46 - Zpevněné plochy</t>
  </si>
  <si>
    <t xml:space="preserve">    99 - Přesuny hmot a sutí</t>
  </si>
  <si>
    <t>Zemní práce - přípravné a přidružené práce</t>
  </si>
  <si>
    <t>111251102</t>
  </si>
  <si>
    <t>Odstranění křovin a stromů průměru kmene do 100 mm i s kořeny sklonu terénu do 1:5 z celkové plochy přes 100 do 500 m2 strojně</t>
  </si>
  <si>
    <t>250</t>
  </si>
  <si>
    <t>R10011-1</t>
  </si>
  <si>
    <t>Zajištění likvidace dřevní hmoty dle zákona  O odpadech č. 185/2001 Sb.</t>
  </si>
  <si>
    <t>Poznámka k položce:_x000D_
položka zahrnuje veškeré práce spojené s převozem dřevní hmoty (pařezy a veškeré těžební zbytky)  a jejich likvidaci (spálení, drcení, frézování) - zajistí dodavatel stavby s odsouhlasením investorem stavby v souladu se zákonem O odpadech č. 185/2001 Sb. v platném znění</t>
  </si>
  <si>
    <t>R10011-2</t>
  </si>
  <si>
    <t>Ochrana stromu bedněním</t>
  </si>
  <si>
    <t>ks</t>
  </si>
  <si>
    <t>122251104</t>
  </si>
  <si>
    <t>Odkopávky a prokopávky nezapažené v hornině třídy těžitelnosti I skupiny 3 objem do 500 m3 strojně</t>
  </si>
  <si>
    <t>"odkop stávající hráze"410</t>
  </si>
  <si>
    <t>122251404</t>
  </si>
  <si>
    <t>Vykopávky v zemníku na suchu v hornině třídy těžitelnosti I skupiny 3 objem do 500 m3 strojně</t>
  </si>
  <si>
    <t>"pro dovoz zeminy"330</t>
  </si>
  <si>
    <t>R120010</t>
  </si>
  <si>
    <t>Nákup zeminy</t>
  </si>
  <si>
    <t>"nákup zeminy pro dovoz na hráz"330*1,75</t>
  </si>
  <si>
    <t>162351103</t>
  </si>
  <si>
    <t>Vodorovné přemístění přes 50 do 500 m výkopku/sypaniny z horniny třídy těžitelnosti I skupiny 1 až 3</t>
  </si>
  <si>
    <t>"pro ohumusování - mezideponie"30</t>
  </si>
  <si>
    <t>"zpět k ohumusování"30</t>
  </si>
  <si>
    <t>20</t>
  </si>
  <si>
    <t>"odvoz odkopané zeminy"410-30</t>
  </si>
  <si>
    <t>"dovoz zeminy"330</t>
  </si>
  <si>
    <t>162751119</t>
  </si>
  <si>
    <t>Příplatek k vodorovnému přemístění výkopku/sypaniny z horniny třídy těžitelnosti I skupiny 1 až 3 ZKD 1000 m přes 10000 m</t>
  </si>
  <si>
    <t>22</t>
  </si>
  <si>
    <t>167151101</t>
  </si>
  <si>
    <t>Nakládání výkopku z hornin třídy těžitelnosti I skupiny 1 až 3 do 100 m3</t>
  </si>
  <si>
    <t>24</t>
  </si>
  <si>
    <t>30</t>
  </si>
  <si>
    <t>17</t>
  </si>
  <si>
    <t>Zemní práce - konstrukce ze zemin</t>
  </si>
  <si>
    <t>171103201</t>
  </si>
  <si>
    <t>Uložení sypanin z horniny třídy těžitelnosti I a II skupiny 1 až 4 do hrází nádrží se zhutněním 100 % PS C s příměsí jílu do 20 %</t>
  </si>
  <si>
    <t>26</t>
  </si>
  <si>
    <t>"násypy hráze"330</t>
  </si>
  <si>
    <t>171251201</t>
  </si>
  <si>
    <t>Uložení sypaniny na skládky nebo meziskládky</t>
  </si>
  <si>
    <t>28</t>
  </si>
  <si>
    <t>"uložení přebytku odkopané zeminy"410-30</t>
  </si>
  <si>
    <t>13</t>
  </si>
  <si>
    <t>181006122</t>
  </si>
  <si>
    <t>Rozprostření zemint l vrstvy do 0,15 m schopných zúrodnění ve sklonu přes 1:5</t>
  </si>
  <si>
    <t>30/0,1</t>
  </si>
  <si>
    <t>"odečet za prostoru BP SO-04"-51</t>
  </si>
  <si>
    <t>181411122</t>
  </si>
  <si>
    <t>Založení lučního trávníku výsevem pl do 1000 m2 ve svahu přes 1:5 do 1:2</t>
  </si>
  <si>
    <t>32</t>
  </si>
  <si>
    <t>249</t>
  </si>
  <si>
    <t>M</t>
  </si>
  <si>
    <t>00572474</t>
  </si>
  <si>
    <t>osivo směs travní krajinná-svahová</t>
  </si>
  <si>
    <t>kg</t>
  </si>
  <si>
    <t>34</t>
  </si>
  <si>
    <t>249*0,004</t>
  </si>
  <si>
    <t>36</t>
  </si>
  <si>
    <t>90</t>
  </si>
  <si>
    <t>38</t>
  </si>
  <si>
    <t>450</t>
  </si>
  <si>
    <t>1607130920</t>
  </si>
  <si>
    <t>"uložení přebytku odkopané zeminy"(410-30)*1,75</t>
  </si>
  <si>
    <t>Vodorovné konstrukce</t>
  </si>
  <si>
    <t>45</t>
  </si>
  <si>
    <t>Vodorovné podkladní a vedlejší konstrukce inž. staveb</t>
  </si>
  <si>
    <t>19</t>
  </si>
  <si>
    <t>457531112</t>
  </si>
  <si>
    <t>Filtrační vrstvy z hrubého drceného kameniva bez zhutnění frakce od 16 až 63 do 32 až 63 mm</t>
  </si>
  <si>
    <t>42</t>
  </si>
  <si>
    <t>"filtr opevnění náv.líce"(195*1,1)*0,15</t>
  </si>
  <si>
    <t>46</t>
  </si>
  <si>
    <t>Zpevněné plochy</t>
  </si>
  <si>
    <t>462511270</t>
  </si>
  <si>
    <t>Zához z lomového kamene bez proštěrkování z terénu hmotnost do 200 kg</t>
  </si>
  <si>
    <t>44</t>
  </si>
  <si>
    <t>"patka opevnění náv.líce"20*0,6</t>
  </si>
  <si>
    <t>462512169</t>
  </si>
  <si>
    <t>Příplatek za urovnání líce záhozu z lomového kamene záhozového do 200 kg</t>
  </si>
  <si>
    <t>20*1,0</t>
  </si>
  <si>
    <t>464511122</t>
  </si>
  <si>
    <t>Pohoz z kamene záhozového hmotnosti do 200 kg z terénu</t>
  </si>
  <si>
    <t>48</t>
  </si>
  <si>
    <t>"opevnění náv.líce"(195*1,1)*0,3</t>
  </si>
  <si>
    <t>"odečet za opevnění náv.líce u přelivu"-(60*1,1)*0,3</t>
  </si>
  <si>
    <t>99</t>
  </si>
  <si>
    <t>Přesuny hmot a sutí</t>
  </si>
  <si>
    <t>23</t>
  </si>
  <si>
    <t>998331011</t>
  </si>
  <si>
    <t>Přesun hmot pro nádrže</t>
  </si>
  <si>
    <t>50</t>
  </si>
  <si>
    <t>018-Vra-03 - SO-03 Spodní výpust</t>
  </si>
  <si>
    <t xml:space="preserve">      13 - Zemní práce - hloubené vykopávky</t>
  </si>
  <si>
    <t xml:space="preserve">      15 - Zemní práce - zajištění výkopu, násypu a svahu</t>
  </si>
  <si>
    <t xml:space="preserve">    3 - Svislé a kompletní konstrukce</t>
  </si>
  <si>
    <t xml:space="preserve">      32 - Konstrukce přehrad a opěrné zdi</t>
  </si>
  <si>
    <t xml:space="preserve">    8 - Trubní vedení</t>
  </si>
  <si>
    <t xml:space="preserve">      87 - Potrubí z trub plastických a skleněných</t>
  </si>
  <si>
    <t xml:space="preserve">      89 - Ostatní konstrukce</t>
  </si>
  <si>
    <t xml:space="preserve">    9 - Ostatní konstrukce a práce, bourání</t>
  </si>
  <si>
    <t xml:space="preserve">      93 - Různé dokončovací konstrukce a práce inženýrských staveb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</si>
  <si>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</si>
  <si>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</si>
  <si>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</si>
  <si>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99 - Přesuny hmot a suti</t>
  </si>
  <si>
    <t xml:space="preserve">    D96 - Přesuny suti a vybouraných hmot</t>
  </si>
  <si>
    <t>PSV - Práce a dodávky PSV</t>
  </si>
  <si>
    <t xml:space="preserve">    789 - Povrchové úpravy ocelových konstrukcí a technologických zařízení</t>
  </si>
  <si>
    <t>R11001</t>
  </si>
  <si>
    <t>Zajištění převedení vody a čerpání vody pro SO-03 dle zvolené technologie po celou dobu výstavby</t>
  </si>
  <si>
    <t>objekt</t>
  </si>
  <si>
    <t>Poznámka k položce:_x000D_
bude zajištěno převedení vody v rámci zájmového prostoru SO-03 čerpání vody bude zajištěno po celou dobu realizace stavby v rozsahu nutném pro samotnou realizaci prvků stavby</t>
  </si>
  <si>
    <t>"překop stávající hráze"10*5,0*3,5</t>
  </si>
  <si>
    <t>124253100</t>
  </si>
  <si>
    <t>Vykopávky pro koryta vodotečí v hornině třídy těžitelnosti I skupiny 3 objem do 100 m3 strojně</t>
  </si>
  <si>
    <t>-1555462340</t>
  </si>
  <si>
    <t>"dle kub listu odpadní koryto od výpusti"50</t>
  </si>
  <si>
    <t>Zemní práce - hloubené vykopávky</t>
  </si>
  <si>
    <t>132251252</t>
  </si>
  <si>
    <t>Hloubení rýh nezapažených š do 2000 mm v hornině třídy těžitelnosti I skupiny 3 objem do 50 m3 strojně</t>
  </si>
  <si>
    <t>"čelo výusti"4,0*1,5*1,0</t>
  </si>
  <si>
    <t>"založení požeráku a křídla s prahem"2,0*2,0*1,0+3,0*1,5*1,0*2+1,2*1,0*1,0</t>
  </si>
  <si>
    <t>Zemní práce - zajištění výkopu, násypu a svahu</t>
  </si>
  <si>
    <t>153191121</t>
  </si>
  <si>
    <t>Zřízení těsnění hradicích stěn ze zhutněné sypaniny</t>
  </si>
  <si>
    <t>2,0*0,6*0,1</t>
  </si>
  <si>
    <t>R15-001</t>
  </si>
  <si>
    <t>Jílovitá zemina - těsnící výplň dvojité dlužové stěny požeráku - dodávka materiálu</t>
  </si>
  <si>
    <t>1023416857</t>
  </si>
  <si>
    <t>0,12</t>
  </si>
  <si>
    <t>162251102</t>
  </si>
  <si>
    <t>Vodorovné přemístění přes 20 do 50 m výkopku/sypaniny z horniny třídy těžitelnosti I skupiny 1 až 3</t>
  </si>
  <si>
    <t>"na mezideponii a zpět do zásypů"(175+20,2)*2</t>
  </si>
  <si>
    <t>"z koryta odvoz na deponii"50</t>
  </si>
  <si>
    <t>167151111</t>
  </si>
  <si>
    <t>Nakládání výkopku z hornin třídy těžitelnosti I skupiny 1 až 3 přes 100 m3</t>
  </si>
  <si>
    <t>"z mezideponie"175+20,2</t>
  </si>
  <si>
    <t>"mezideponie"175+20,2</t>
  </si>
  <si>
    <t>172153102</t>
  </si>
  <si>
    <t>Zřízení těsnicího jádra nebo vrstvy š přes 1 do 3 m z hornin třídy těžitelnosti I a II skupiny 1 až 4 zhutněných do 100 % PS C</t>
  </si>
  <si>
    <t>"zpětný zásyp"175+20,2</t>
  </si>
  <si>
    <t>648098564</t>
  </si>
  <si>
    <t>"odvoz a uložení zeminy z odtok.koryta na skládku (sběr.dvůr)"50*1,75</t>
  </si>
  <si>
    <t>181951112</t>
  </si>
  <si>
    <t>Úprava pláně v hornině třídy těžitelnosti I skupiny 1 až 3 se zhutněním strojně</t>
  </si>
  <si>
    <t>"koryto pod výustí"93*3,0</t>
  </si>
  <si>
    <t>Svislé a kompletní konstrukce</t>
  </si>
  <si>
    <t>Konstrukce přehrad a opěrné zdi</t>
  </si>
  <si>
    <t>321321116</t>
  </si>
  <si>
    <t>Konstrukce vodních staveb ze ŽB mrazuvzdorného tř. C 30/37</t>
  </si>
  <si>
    <t>"šachta požeráku"1,3*1,1*0,8+1,1*2,7*0,25+1,05*2,7*0,25*2</t>
  </si>
  <si>
    <t>"křídla, práh"(2,1+0,8)/2*2,6*0,25*2+1,2*0,8*0,3</t>
  </si>
  <si>
    <t>"žebro"2,25*1,55*0,55</t>
  </si>
  <si>
    <t>"výust"3,0*1,9*0,5</t>
  </si>
  <si>
    <t>321351010</t>
  </si>
  <si>
    <t>Bednění konstrukcí vodních staveb rovinné - zřízení</t>
  </si>
  <si>
    <t>"šachta požeráku"1,3*0,8*2+1,1*0,8*2+2,7*(1,1+2*1,3+2*0,3+2*1,05+0,6)</t>
  </si>
  <si>
    <t>"křídla, práh"(2,1+0,8)/2*2,6*2*2+0,8*0,25*2+1,2*0,8*2+0,8*0,3*2</t>
  </si>
  <si>
    <t>"žebro"2,25*1,55*2+1,55*0,55*2</t>
  </si>
  <si>
    <t>"výust"3,0*1,9*2+1,9*0,5*2</t>
  </si>
  <si>
    <t>321352010</t>
  </si>
  <si>
    <t>Bednění konstrukcí vodních staveb rovinné - odstranění</t>
  </si>
  <si>
    <t>62,6</t>
  </si>
  <si>
    <t>321368211</t>
  </si>
  <si>
    <t>Výztuž železobetonových konstrukcí vodních staveb ze svařovaných sítí</t>
  </si>
  <si>
    <t>62,6*0,008*1,1+0,15</t>
  </si>
  <si>
    <t>(8,6*0,5*4)*0,008*1,1</t>
  </si>
  <si>
    <t>452311131</t>
  </si>
  <si>
    <t>Podkladní desky z betonu prostého bez zvýšených nároků na prostředí tř. C 12/15 otevřený výkop</t>
  </si>
  <si>
    <t>40</t>
  </si>
  <si>
    <t>1,7*1,5*0,1+2,8*0,65*0,1*2+1,6*0,7*0,1</t>
  </si>
  <si>
    <t>2,6*1,0*0,1</t>
  </si>
  <si>
    <t>8,7*1,0*0,1</t>
  </si>
  <si>
    <t>3,4*0,9*0,1</t>
  </si>
  <si>
    <t>452351111</t>
  </si>
  <si>
    <t>Bednění podkladních desek nebo sedlového lože pod potrubí, stoky a drobné objekty otevřený výkop zřízení</t>
  </si>
  <si>
    <t>(1,7*2+1,5*2)*0,1+2,8*2*2+0,65*0,1*2*2+1,6*2*0,1</t>
  </si>
  <si>
    <t>(2,6+1,0)*2*0,1</t>
  </si>
  <si>
    <t>8,7*0,1*2</t>
  </si>
  <si>
    <t>(3,4+0,9)*2*0,1</t>
  </si>
  <si>
    <t>452351112</t>
  </si>
  <si>
    <t>Bednění podkladních desek nebo sedlového lože pod potrubí, stoky a drobné objekty otevřený výkop odstranění</t>
  </si>
  <si>
    <t>628255931</t>
  </si>
  <si>
    <t>15,74</t>
  </si>
  <si>
    <t>457531113</t>
  </si>
  <si>
    <t>Filtrační vrstvy z hrubého drceného kameniva bez zhutnění frakce 63 až 125 mm</t>
  </si>
  <si>
    <t>"pod opevnění svahu náv.líce u požeráku"5,0*8,0*0,15</t>
  </si>
  <si>
    <t>327212112</t>
  </si>
  <si>
    <t>Zdivo opěrných zdí z nepravidelných kamenů na sucho obj jednoho kamene přes 0,02 m3</t>
  </si>
  <si>
    <t>"přístup na požerák"0,8*0,8*1,1</t>
  </si>
  <si>
    <t>463212111</t>
  </si>
  <si>
    <t>Rovnanina z lomového kamene upraveného s vyklínováním spár úlomky kamene</t>
  </si>
  <si>
    <t>"před požerákem"2,3*0,9*0,4</t>
  </si>
  <si>
    <t>"svah náv.líce u požeráku"5,0*8,0*0,4</t>
  </si>
  <si>
    <t>"opevnění koryta pod výustí"3,0*2,6*0,4</t>
  </si>
  <si>
    <t>Trubní vedení</t>
  </si>
  <si>
    <t>87</t>
  </si>
  <si>
    <t>Potrubí z trub plastických a skleněných</t>
  </si>
  <si>
    <t>25</t>
  </si>
  <si>
    <t>871390410</t>
  </si>
  <si>
    <t>Montáž kanalizačního potrubí korugovaného SN 10 z polypropylenu DN 400</t>
  </si>
  <si>
    <t>9,5</t>
  </si>
  <si>
    <t>28614154</t>
  </si>
  <si>
    <t>trubka kanalizační PP korugovaná DN 400x6000mm SN10</t>
  </si>
  <si>
    <t>52</t>
  </si>
  <si>
    <t>89</t>
  </si>
  <si>
    <t>Ostatní konstrukce</t>
  </si>
  <si>
    <t>27</t>
  </si>
  <si>
    <t>899623151</t>
  </si>
  <si>
    <t>Obetonování potrubí nebo zdiva stok betonem prostým tř. C 16/20 v otevřeném výkopu</t>
  </si>
  <si>
    <t>54</t>
  </si>
  <si>
    <t>8,7*(0,7*0,7-3,14*0,2*0,2)</t>
  </si>
  <si>
    <t>899643121</t>
  </si>
  <si>
    <t>Bednění pro obetonování potrubí otevřený výkop zřízení</t>
  </si>
  <si>
    <t>56</t>
  </si>
  <si>
    <t>8,7*0,8*2</t>
  </si>
  <si>
    <t>29</t>
  </si>
  <si>
    <t>899643122</t>
  </si>
  <si>
    <t>Bednění pro obetonování potrubí otevřený výkop odstranění</t>
  </si>
  <si>
    <t>408889421</t>
  </si>
  <si>
    <t>13,92</t>
  </si>
  <si>
    <t>Ostatní konstrukce a práce, bourání</t>
  </si>
  <si>
    <t>93</t>
  </si>
  <si>
    <t>Různé dokončovací konstrukce a práce inženýrských staveb</t>
  </si>
  <si>
    <t>KRN.56284683</t>
  </si>
  <si>
    <t>pásek bobtnavý do pracovních spar betonových konstrukcí akrylový Sika Swell 20x10mm</t>
  </si>
  <si>
    <t>58</t>
  </si>
  <si>
    <t>Poznámka k položce:_x000D_
Těsnicí bobtnající profil nerozpustný ve vodě, při styku s vodou bobtná. dvojitě bobtnající profil s nosným dutým jádrem</t>
  </si>
  <si>
    <t>31</t>
  </si>
  <si>
    <t>245515410-R</t>
  </si>
  <si>
    <t>lepidlo elastické SIKABond - T2 SikaBond - T2 bal. 600 ml</t>
  </si>
  <si>
    <t>litr</t>
  </si>
  <si>
    <t>60</t>
  </si>
  <si>
    <t>Poznámka k položce:_x000D_
Spotřeba: 0,8-1,0 kg/m2</t>
  </si>
  <si>
    <t>931994105</t>
  </si>
  <si>
    <t>Těsnění pracovní spáry betonové konstrukce vnitřním těsnicím pásem</t>
  </si>
  <si>
    <t>62</t>
  </si>
  <si>
    <t>33</t>
  </si>
  <si>
    <t>934956125</t>
  </si>
  <si>
    <t>Hradítka z dubového dřeva tl 60 mm</t>
  </si>
  <si>
    <t>64</t>
  </si>
  <si>
    <t>Poznámka k položce:_x000D_
vč.impregnace</t>
  </si>
  <si>
    <t>2,0*0,67*2</t>
  </si>
  <si>
    <t>R93003</t>
  </si>
  <si>
    <t>Pevný výškový bod - hřeb nerez - dodávka, osazení do horní hrany požeráku (vrtání, chem kotva), geod.měření</t>
  </si>
  <si>
    <t>kus</t>
  </si>
  <si>
    <t>66</t>
  </si>
  <si>
    <t>35</t>
  </si>
  <si>
    <t>R93004</t>
  </si>
  <si>
    <t>Měrná lať  výroba, dodávka, osazení</t>
  </si>
  <si>
    <t>68</t>
  </si>
  <si>
    <t>Poznámka k položce:_x000D_
měrná lať v délce 1,0 m s vyznačením Mz  lať osazená na boční stěnu požeráku</t>
  </si>
  <si>
    <t>1,2</t>
  </si>
  <si>
    <t>94</t>
  </si>
  <si>
    <t>Lešení a stavební výtahy</t>
  </si>
  <si>
    <t>R94001</t>
  </si>
  <si>
    <t>Lešení lehké trubkové š. do 1,0m, v. do 10 m, zatížení do 200 kg/m2</t>
  </si>
  <si>
    <t>70</t>
  </si>
  <si>
    <t>Poznámka k položce:_x000D_
zřízení lešení, dodávka prvků lešení, trvání lešení po dobu realizace objektu rozebrání a odvoz lešení</t>
  </si>
  <si>
    <t>3,0*3,0*4</t>
  </si>
  <si>
    <t>95</t>
  </si>
  <si>
    <t>Různé dokončovací konstrukce a práce pozemních staveb</t>
  </si>
  <si>
    <t>37</t>
  </si>
  <si>
    <t>953171021</t>
  </si>
  <si>
    <t>Osazování poklopů litinových nebo ocelových hm do 50 kg - nádrže</t>
  </si>
  <si>
    <t>72</t>
  </si>
  <si>
    <t>953171031</t>
  </si>
  <si>
    <t>Osazování stupadel z betonářské oceli nebo litinových nádrže</t>
  </si>
  <si>
    <t>74</t>
  </si>
  <si>
    <t>39</t>
  </si>
  <si>
    <t>55243802</t>
  </si>
  <si>
    <t>stupadlo ocelové s PE povlakem forma C - P152mm</t>
  </si>
  <si>
    <t>76</t>
  </si>
  <si>
    <t>R95002</t>
  </si>
  <si>
    <t>Česlicová mříž 850*670mm - kompletní dodávka</t>
  </si>
  <si>
    <t>78</t>
  </si>
  <si>
    <t>Poznámka k položce:_x000D_
včetně PKO</t>
  </si>
  <si>
    <t>41</t>
  </si>
  <si>
    <t>953943123</t>
  </si>
  <si>
    <t>Osazování výrobků přes 5 do 15 kg/kus do betonu</t>
  </si>
  <si>
    <t>80</t>
  </si>
  <si>
    <t>3*2+3+3</t>
  </si>
  <si>
    <t>13010812</t>
  </si>
  <si>
    <t>ocel profilová jakost S235JR (11 375) průřez U (UPN) 65</t>
  </si>
  <si>
    <t>82</t>
  </si>
  <si>
    <t>Poznámka k položce:_x000D_
Hmotnost: 5,59 kg/m vč. PKO</t>
  </si>
  <si>
    <t>(2,65*2*3)*0,008*1,1</t>
  </si>
  <si>
    <t>0,6*3*0,008*1,1</t>
  </si>
  <si>
    <t>43</t>
  </si>
  <si>
    <t>13010420</t>
  </si>
  <si>
    <t>úhelník ocelový rovnostranný jakost S235JR (11 375) 50x50x5mm</t>
  </si>
  <si>
    <t>84</t>
  </si>
  <si>
    <t>Poznámka k položce:_x000D_
Hmotnost: 11,10 kg/m vč. PKO</t>
  </si>
  <si>
    <t>(2*1,1+0,6)*0,004*1,1</t>
  </si>
  <si>
    <t>R95003</t>
  </si>
  <si>
    <t>Poklop na požerák - žebrovaný plech 1080*670 mm tl.5mm</t>
  </si>
  <si>
    <t>86</t>
  </si>
  <si>
    <t>Poznámka k položce:_x000D_
kompletní dodávka a osazení včetně pantů, madel, uzamykání včetně PKO (případně rozdělené na 2 poloviční poklopy)</t>
  </si>
  <si>
    <t>96</t>
  </si>
  <si>
    <t>Bourání konstrukcí</t>
  </si>
  <si>
    <t>961055111</t>
  </si>
  <si>
    <t>Bourání základů ze ŽB</t>
  </si>
  <si>
    <t>88</t>
  </si>
  <si>
    <t>"stávající konstrukce výpusti"5</t>
  </si>
  <si>
    <t>962052210</t>
  </si>
  <si>
    <t>Bourání zdiva nadzákladového ze ŽB do 1 m3</t>
  </si>
  <si>
    <t>47</t>
  </si>
  <si>
    <t>R96001</t>
  </si>
  <si>
    <t>Vybourání stávajícího odtokového potrubí s výustí do toku</t>
  </si>
  <si>
    <t>92</t>
  </si>
  <si>
    <t>Poznámka k položce:_x000D_
Včetně odvozu a likvidace na skládce</t>
  </si>
  <si>
    <t>Přesuny hmot a suti</t>
  </si>
  <si>
    <t>998324011</t>
  </si>
  <si>
    <t>Přesun hmot pro objekty související se sypanými hrázemi a vodní elektrárny</t>
  </si>
  <si>
    <t>D96</t>
  </si>
  <si>
    <t>Přesuny suti a vybouraných hmot</t>
  </si>
  <si>
    <t>49</t>
  </si>
  <si>
    <t>R96001.5</t>
  </si>
  <si>
    <t>Likvidace vybouraných hmot a suti v souladu se zk. č. 185/2001 Sb. O odpadech v platném znění</t>
  </si>
  <si>
    <t>Poznámka k položce:_x000D_
součástí položky jsou přesuny, doprava a potřebná manipulace se sutí včetně případných poplatků za uložení na skládku</t>
  </si>
  <si>
    <t>10*2,2</t>
  </si>
  <si>
    <t>PSV</t>
  </si>
  <si>
    <t>Práce a dodávky PSV</t>
  </si>
  <si>
    <t>789</t>
  </si>
  <si>
    <t>Povrchové úpravy ocelových konstrukcí a technologických zařízení</t>
  </si>
  <si>
    <t>789316310</t>
  </si>
  <si>
    <t>Nátěr zařízení s povrchem členitým dvousložkový základní polyuretanový tl do 40 μm</t>
  </si>
  <si>
    <t>98</t>
  </si>
  <si>
    <t>"všechny ocelové prvky objektu"15</t>
  </si>
  <si>
    <t>51</t>
  </si>
  <si>
    <t>789316314</t>
  </si>
  <si>
    <t>Nátěr zařízení s povrchem členitým dvousložkový mezinátěr polyuretanový tl do 40 μm</t>
  </si>
  <si>
    <t>789316320</t>
  </si>
  <si>
    <t>Nátěr zařízení s povrchem členitým dvousložkový krycí polyuretanový (vrchní) tl do 40 μm</t>
  </si>
  <si>
    <t>102</t>
  </si>
  <si>
    <t>53</t>
  </si>
  <si>
    <t>789325210</t>
  </si>
  <si>
    <t>Nátěr ocelových konstrukcí třídy I dvousložkový epoxidový základní tl do 40 μm</t>
  </si>
  <si>
    <t>104</t>
  </si>
  <si>
    <t>789421542</t>
  </si>
  <si>
    <t>Žárové stříkání ocelových konstrukcí třídy II ZnAl 150 μm</t>
  </si>
  <si>
    <t>1185136556</t>
  </si>
  <si>
    <t>018-Vra-04 - SO-04 Bezpečnostní přeliv</t>
  </si>
  <si>
    <t>181006112</t>
  </si>
  <si>
    <t>Rozprostření zemint l vrstvy do 0,15 m schopných zúrodnění v rovině a sklonu do 1:5</t>
  </si>
  <si>
    <t>181411121</t>
  </si>
  <si>
    <t>Založení lučního trávníku výsevem pl do 1000 m2 v rovině a ve svahu do 1:5</t>
  </si>
  <si>
    <t>51*0,004</t>
  </si>
  <si>
    <t>"celá plocha přelivu"51</t>
  </si>
  <si>
    <t>"patka opevnění náv.líce pod přelivem"10*0,6</t>
  </si>
  <si>
    <t>"patka opevnění náv.líce pod přelivem"10*1,0</t>
  </si>
  <si>
    <t>"náv. líc u přelivu hm.80-200 kg"60*1,1*0,4</t>
  </si>
  <si>
    <t>"koruna přelivu hm.80-200 kg"51*0,4</t>
  </si>
  <si>
    <t>018-Vra-00 - Vedlejší a ostatní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</si>
  <si>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</si>
  <si>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</si>
  <si>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</si>
  <si>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</si>
  <si>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</si>
  <si>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</si>
  <si>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</si>
  <si>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</si>
  <si>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</si>
  <si>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</si>
  <si>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VRN1-001</t>
  </si>
  <si>
    <t>Vyhotovení manipulačního řádu vodní nádrže</t>
  </si>
  <si>
    <t>kpl</t>
  </si>
  <si>
    <t>1024</t>
  </si>
  <si>
    <t>2052305752</t>
  </si>
  <si>
    <t>Poznámka k položce:_x000D_
včetně zajištění vyjádření dotčených organizací k MŘ_x000D_
včetně zajištění schválení MŘ vodoprávním úřadem</t>
  </si>
  <si>
    <t>VRN1-002</t>
  </si>
  <si>
    <t>Vytyčení inženýrských sítí</t>
  </si>
  <si>
    <t>soubor</t>
  </si>
  <si>
    <t>Poznámka k položce:_x000D_
zajištění vytýčení veškerých inženýrských sítí a zařízení nacházejících se v prostoru stavby</t>
  </si>
  <si>
    <t>VRN1-003</t>
  </si>
  <si>
    <t>Zajištění umístění štítku o povolení stavby</t>
  </si>
  <si>
    <t>Poznámka k položce:_x000D_
a stejnopisu oznámení o zahájení prací oblastnímu inspektorátu práce na viditelném místě u vstupu na staveniště</t>
  </si>
  <si>
    <t>VRN1-004</t>
  </si>
  <si>
    <t>Zajištění provedení opatření vyplývajících z povodňového a havarijního plánu</t>
  </si>
  <si>
    <t>Poznámka k položce:_x000D_
včetně vyhotovení a aktualizace Povodňového a havarijního plánu</t>
  </si>
  <si>
    <t>VRN1-005</t>
  </si>
  <si>
    <t>Zajištění plnění povinností dle zákona č. 309/2006 Sb. (BOZP)</t>
  </si>
  <si>
    <t>Poznámka k položce:_x000D_
včetně vyhotovení a aktualizace plánu BOZP</t>
  </si>
  <si>
    <t>VRN1-006</t>
  </si>
  <si>
    <t>Provedení kontrolních zkoušek zemin v místě jejich těžby</t>
  </si>
  <si>
    <t>-1432353472</t>
  </si>
  <si>
    <t xml:space="preserve">Poznámka k položce:_x000D_
 Položka zahrnuje: _x000D_
- laboratorní zkoušky mechanických vlastností zemin (prokázání jejich vhodnosti umístění do hutněných násypů hráze a dalších hutněných násypů v rámci stavby) _x000D_
- výsledky zkoušek budou předány objednateli </t>
  </si>
  <si>
    <t>"vhodnost zemin do násypů hráze"2</t>
  </si>
  <si>
    <t>VRN1-007</t>
  </si>
  <si>
    <t>Průkazní a kontrolní zkoušky betonu</t>
  </si>
  <si>
    <t>-1719154683</t>
  </si>
  <si>
    <t>Poznámka k položce:_x000D_
Položka zahrnuje: _x000D_
Zajištění a provedení kompletní sady průkazních zkoušek betonu pro posouzení kvality dle ČSN EN 206-1 a ČSN 73 1322 v platném znění akreditovanou laboratoří včetně předání protokolů. Jedna sada bude obsahovat: _x000D_
- stanovení konzistence sednutím kužele - ČSN EN 12350 - 2 _x000D_
- stanovení obsahu vzduchu - ČSN EN 12350 - 7 _x000D_
- stanovení objemové hmotnosti ztvrdlého betonu - ČSN EN 12390 - 7 (min. 3 kostky) _x000D_
- stanovení pevnosti v tlaku zkušebních těles - ČSN EN 12390 - 3 (min. 3 kostky) _x000D_
- stanovení hloubky průsaku tlakovou vodou - ČSN EN 12390 - 8 (min. 3 kostky) _x000D_
- stanovení mrazuvzdornosti betonu T 100 dle ČSN 73 1322 (min. 6 trámců) _x000D_
Odběry vzorků akreditovanou laboratoří betonu budou prováděny na pokyn investora a za jeho přítomnosti.</t>
  </si>
  <si>
    <t>"výpust"1</t>
  </si>
  <si>
    <t>012002000</t>
  </si>
  <si>
    <t>Geodetické práce</t>
  </si>
  <si>
    <t>-421317210</t>
  </si>
  <si>
    <t>Poznámka k položce:_x000D_
Položka zahrnuje: _x000D_
- Vytýčení stavby a dočasných záborů v rozsahu staveniště odborně způsobilou osobou v oboru zeměměřičství a zpracování souvisejících protokolů. _x000D_
- Průběžné vytýčení stavby, záborů a kontrolní měření stavby odborně způsobilou osobou v oboru zeměměřičství a zpracování souvisejících protokolů.</t>
  </si>
  <si>
    <t>012303000</t>
  </si>
  <si>
    <t>Geodetické práce po výstavbě</t>
  </si>
  <si>
    <t>642371467</t>
  </si>
  <si>
    <t xml:space="preserve">Poznámka k položce:_x000D_
 Položka zahrnuje: _x000D_
- Zajištění veškerých geodetických prací a potřebných geodetických podkladů odborně způsobilou osobou v oboru zeměměřictví pro účely zpracování dokumentace skutečného provedení a pro kolaudaci stavby _x000D_
- objednateli bude předáno zaměření skutečného provedení stavby na podkladě katastrální mapy a potvrzené geodetem (3x paré + 1x v elektronické formě). </t>
  </si>
  <si>
    <t>013254000</t>
  </si>
  <si>
    <t>Dokumentace skutečného provedení stavby</t>
  </si>
  <si>
    <t>1300587234</t>
  </si>
  <si>
    <t xml:space="preserve">Poznámka k položce:_x000D_
pracování a předání nové dokumentace skutečného provedení stavby dle příl. č. 14 vyhlášky č. 499/2006 Sb. (3 paré + 1 v elektronické formě) objednateli + 1x původní situace s překryvem zaměřeného skutečného stavu_x000D_
včetně fotodokumentace s jejím popisem_x000D_
</t>
  </si>
  <si>
    <t>043154000</t>
  </si>
  <si>
    <t>Zkoušky hutnicí</t>
  </si>
  <si>
    <t>1862627350</t>
  </si>
  <si>
    <t>Poznámka k položce:_x000D_
Zkouška zhutnění násypů zemní hráze _x000D_
Položka zahrnuje: _x000D_
- provedení hutnicích zkoušek nutných pro řádné provádění a dokončení díla, uvedených v projektové dokumentaci _x000D_
- zajištění přítomnosti geotechnika na stavbě _x000D_
- výsledky zkoušek budou předány objednateli _x000D_
- zaměření nadmořské výšky a popis místa zkoušky</t>
  </si>
  <si>
    <t>"po metrech výšky hráze"2+2+2</t>
  </si>
  <si>
    <t>VRN2</t>
  </si>
  <si>
    <t>Příprava staveniště</t>
  </si>
  <si>
    <t>VRN2-001</t>
  </si>
  <si>
    <t>Dočasný sjezd do prostoru zátopy nádrže</t>
  </si>
  <si>
    <t>Poznámka k položce:_x000D_
zřízení a rozebrání dočasného sjezdu do prostoru zátopy rybníka _x000D_
Položka zahrnuje kompletní práce a materiál pro zřízení dočasného zpevněného sjezdu a veškeré práce s pojené s rozebráním tohoto sjezdu a odvozem, případnou likvidací materiálů použitých pro tento sjezd</t>
  </si>
  <si>
    <t>3,0*20,0</t>
  </si>
  <si>
    <t>VRN3</t>
  </si>
  <si>
    <t>Zařízení staveniště</t>
  </si>
  <si>
    <t>VRN3-001</t>
  </si>
  <si>
    <t>Zařízení staveniště - zřízení, provoz, odstranění</t>
  </si>
  <si>
    <t>Poznámka k položce:_x000D_
zřízení, provoz a likvidace zařízení staveniště, včetně případných přípojek, přístupů, deponií apod.</t>
  </si>
  <si>
    <t>VRN4</t>
  </si>
  <si>
    <t>Inženýrská činnost</t>
  </si>
  <si>
    <t>VRN4-001</t>
  </si>
  <si>
    <t>Náklady vzniklé v souvislosti s předáním stavby</t>
  </si>
  <si>
    <t>1100325143</t>
  </si>
  <si>
    <t>Poznámka k položce:_x000D_
Položka zahrnuje: _x000D_
Protokolární předání stavbou dotčených pozemků a komunikací uvedených do předchozího – uživatelského - stavu zpět jejich vlastníkům.</t>
  </si>
  <si>
    <t>VRN9</t>
  </si>
  <si>
    <t>Ostatní náklady</t>
  </si>
  <si>
    <t>VRN9-001</t>
  </si>
  <si>
    <t>Geotechnický dozor zemních prací včetně vypracování písemné zprávy a kontrolního zkušebního plánu</t>
  </si>
  <si>
    <t>-579871614</t>
  </si>
  <si>
    <t>Poznámka k položce:_x000D_
Položka zahrnuje: _x000D_
Přítomnost odborné osoby v místě stavby průběžně zajišťující: _x000D_
- odborné posouzení a přejímka základové spáry pro konstrukce _x000D_
- posouzení únosnosti podloží pod konstrukcemi _x000D_
- posouzení vhodnosti zemin z výkopu pro jednotlivé části hráze (násyp homogenní hráze, zemní zámek, těsnící vrstvy) přímo na místě stavby - doporučení způsobu a míry hutnění _x000D_
- provedení zhutňovací zkoušky dle platné ČSN _x000D_
- kontrola dodržování zásad navážení, rozprostírání a hutnění vrstev _x000D_
- předání písemného doporučení investorovi a zhotoviteli stavby na začátku stavebních prací _x000D_
- zpracování a předání závěrečné zprávy z průběhu stavby a vyhodnocení všech zkoušek</t>
  </si>
  <si>
    <t>VRN9-002</t>
  </si>
  <si>
    <t>Zajištění biologického dozoru</t>
  </si>
  <si>
    <t>-618370529</t>
  </si>
  <si>
    <t xml:space="preserve">Poznámka k položce:_x000D_
Odborný biologický dozor bude po celou dobu trvání stavby zajišťovat zájmy ochrany přírody._x000D_
Odborný dozor bude zodpovědný za záchranný odchyt a transfer živočichů do vhodné náhradní_x000D_
lokality. Dále povede podrobnou dokumentaci o všech opatřeních v zájmu ochrany přírody,_x000D_
včetně fotodokumentace._x000D_
</t>
  </si>
  <si>
    <t>VRN9-003</t>
  </si>
  <si>
    <t>Uvedení všech povrchů a komunikací do původního stavu včetně protokolárního předání stavbou dotčených pozemků a komunikací zpět jejich vlastníkům</t>
  </si>
  <si>
    <t>1090519520</t>
  </si>
  <si>
    <t>Poznámka k položce:_x000D_
 Položka zahrnuje: _x000D_
- včetně případné opravy asfaltových komunikací a ostatních komunikací (doplnění štěrkových vrstev, apod.). _x000D_
- uvedení pozemků do řádného stavu včetně dodávky vhodné zeminy pro terénní úpravy a ostatního materiálu. _x000D_
- včetně travního osetí zelených ploch.</t>
  </si>
  <si>
    <t>SO-02 Rekonstrukce hráze</t>
  </si>
  <si>
    <t>018-Vra-02 - SO-02 Rekonstrukce hráze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</si>
</sst>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64" workbookViewId="0">
      <selection activeCell="AG99" sqref="AG99:AM99"/>
    </sheetView>
  </sheetViews>
  <sheetFormatPr defaultRowHeight="10.3"/>
  <cols>
    <col min="1" max="1" width="8.36328125" style="1" customWidth="1"/>
    <col min="2" max="2" width="1.6328125" style="1" customWidth="1"/>
    <col min="3" max="3" width="4.1796875" style="1" customWidth="1"/>
    <col min="4" max="33" width="2.6328125" style="1" customWidth="1"/>
    <col min="34" max="34" width="3.36328125" style="1" customWidth="1"/>
    <col min="35" max="35" width="31.6328125" style="1" customWidth="1"/>
    <col min="36" max="37" width="2.453125" style="1" customWidth="1"/>
    <col min="38" max="38" width="8.36328125" style="1" customWidth="1"/>
    <col min="39" max="39" width="3.36328125" style="1" customWidth="1"/>
    <col min="40" max="40" width="13.36328125" style="1" customWidth="1"/>
    <col min="41" max="41" width="7.453125" style="1" customWidth="1"/>
    <col min="42" max="42" width="4.1796875" style="1" customWidth="1"/>
    <col min="43" max="43" width="15.6328125" style="1" hidden="1" customWidth="1"/>
    <col min="44" max="44" width="13.6328125" style="1" customWidth="1"/>
    <col min="45" max="47" width="25.81640625" style="1" hidden="1" customWidth="1"/>
    <col min="48" max="49" width="21.6328125" style="1" hidden="1" customWidth="1"/>
    <col min="50" max="51" width="25" style="1" hidden="1" customWidth="1"/>
    <col min="52" max="52" width="21.6328125" style="1" hidden="1" customWidth="1"/>
    <col min="53" max="53" width="19.1796875" style="1" hidden="1" customWidth="1"/>
    <col min="54" max="54" width="25" style="1" hidden="1" customWidth="1"/>
    <col min="55" max="55" width="21.6328125" style="1" hidden="1" customWidth="1"/>
    <col min="56" max="56" width="19.1796875" style="1" hidden="1" customWidth="1"/>
    <col min="57" max="57" width="66.453125" style="1" customWidth="1"/>
    <col min="71" max="91" width="9.36328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7" customHeight="1">
      <c r="AR2" s="202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6" t="s">
        <v>6</v>
      </c>
      <c r="BT2" s="16" t="s">
        <v>7</v>
      </c>
    </row>
    <row r="3" spans="1:74" s="1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14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9"/>
      <c r="BE5" s="211" t="s">
        <v>15</v>
      </c>
      <c r="BS5" s="16" t="s">
        <v>6</v>
      </c>
    </row>
    <row r="6" spans="1:74" s="1" customFormat="1" ht="37" customHeight="1">
      <c r="B6" s="19"/>
      <c r="D6" s="25" t="s">
        <v>16</v>
      </c>
      <c r="K6" s="215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9"/>
      <c r="BE6" s="212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2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01">
        <v>45816</v>
      </c>
      <c r="AR8" s="19"/>
      <c r="BE8" s="212"/>
      <c r="BS8" s="16" t="s">
        <v>6</v>
      </c>
    </row>
    <row r="9" spans="1:74" s="1" customFormat="1" ht="14.4" customHeight="1">
      <c r="B9" s="19"/>
      <c r="AR9" s="19"/>
      <c r="BE9" s="212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12"/>
      <c r="BS10" s="16" t="s">
        <v>6</v>
      </c>
    </row>
    <row r="11" spans="1:74" s="1" customFormat="1" ht="18.45" customHeight="1">
      <c r="B11" s="19"/>
      <c r="E11" s="24" t="s">
        <v>25</v>
      </c>
      <c r="AK11" s="26" t="s">
        <v>26</v>
      </c>
      <c r="AN11" s="24" t="s">
        <v>1</v>
      </c>
      <c r="AR11" s="19"/>
      <c r="BE11" s="212"/>
      <c r="BS11" s="16" t="s">
        <v>6</v>
      </c>
    </row>
    <row r="12" spans="1:74" s="1" customFormat="1" ht="7" customHeight="1">
      <c r="B12" s="19"/>
      <c r="AR12" s="19"/>
      <c r="BE12" s="212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12"/>
      <c r="BS13" s="16" t="s">
        <v>6</v>
      </c>
    </row>
    <row r="14" spans="1:74" ht="12.45">
      <c r="B14" s="19"/>
      <c r="E14" s="216" t="s">
        <v>28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26</v>
      </c>
      <c r="AN14" s="28" t="s">
        <v>28</v>
      </c>
      <c r="AR14" s="19"/>
      <c r="BE14" s="212"/>
      <c r="BS14" s="16" t="s">
        <v>6</v>
      </c>
    </row>
    <row r="15" spans="1:74" s="1" customFormat="1" ht="7" customHeight="1">
      <c r="B15" s="19"/>
      <c r="AR15" s="19"/>
      <c r="BE15" s="212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12"/>
      <c r="BS16" s="16" t="s">
        <v>3</v>
      </c>
    </row>
    <row r="17" spans="1:71" s="1" customFormat="1" ht="18.45" customHeight="1">
      <c r="B17" s="19"/>
      <c r="E17" s="24" t="s">
        <v>25</v>
      </c>
      <c r="AK17" s="26" t="s">
        <v>26</v>
      </c>
      <c r="AN17" s="24" t="s">
        <v>1</v>
      </c>
      <c r="AR17" s="19"/>
      <c r="BE17" s="212"/>
      <c r="BS17" s="16" t="s">
        <v>30</v>
      </c>
    </row>
    <row r="18" spans="1:71" s="1" customFormat="1" ht="7" customHeight="1">
      <c r="B18" s="19"/>
      <c r="AR18" s="19"/>
      <c r="BE18" s="212"/>
      <c r="BS18" s="16" t="s">
        <v>6</v>
      </c>
    </row>
    <row r="19" spans="1:71" s="1" customFormat="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212"/>
      <c r="BS19" s="16" t="s">
        <v>6</v>
      </c>
    </row>
    <row r="20" spans="1:71" s="1" customFormat="1" ht="18.45" customHeight="1">
      <c r="B20" s="19"/>
      <c r="E20" s="24" t="s">
        <v>25</v>
      </c>
      <c r="AK20" s="26" t="s">
        <v>26</v>
      </c>
      <c r="AN20" s="24" t="s">
        <v>1</v>
      </c>
      <c r="AR20" s="19"/>
      <c r="BE20" s="212"/>
      <c r="BS20" s="16" t="s">
        <v>30</v>
      </c>
    </row>
    <row r="21" spans="1:71" s="1" customFormat="1" ht="7" customHeight="1">
      <c r="B21" s="19"/>
      <c r="AR21" s="19"/>
      <c r="BE21" s="212"/>
    </row>
    <row r="22" spans="1:71" s="1" customFormat="1" ht="12" customHeight="1">
      <c r="B22" s="19"/>
      <c r="D22" s="26" t="s">
        <v>32</v>
      </c>
      <c r="AR22" s="19"/>
      <c r="BE22" s="212"/>
    </row>
    <row r="23" spans="1:71" s="1" customFormat="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  <c r="BE23" s="212"/>
    </row>
    <row r="24" spans="1:71" s="1" customFormat="1" ht="7" customHeight="1">
      <c r="B24" s="19"/>
      <c r="AR24" s="19"/>
      <c r="BE24" s="212"/>
    </row>
    <row r="25" spans="1:71" s="1" customFormat="1" ht="7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2"/>
    </row>
    <row r="26" spans="1:71" s="2" customFormat="1" ht="25.95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9">
        <f>ROUND(AG94,2)</f>
        <v>0</v>
      </c>
      <c r="AL26" s="220"/>
      <c r="AM26" s="220"/>
      <c r="AN26" s="220"/>
      <c r="AO26" s="220"/>
      <c r="AP26" s="31"/>
      <c r="AQ26" s="31"/>
      <c r="AR26" s="32"/>
      <c r="BE26" s="212"/>
    </row>
    <row r="27" spans="1:71" s="2" customFormat="1" ht="7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2"/>
    </row>
    <row r="28" spans="1:71" s="2" customFormat="1" ht="12.4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1" t="s">
        <v>34</v>
      </c>
      <c r="M28" s="221"/>
      <c r="N28" s="221"/>
      <c r="O28" s="221"/>
      <c r="P28" s="221"/>
      <c r="Q28" s="31"/>
      <c r="R28" s="31"/>
      <c r="S28" s="31"/>
      <c r="T28" s="31"/>
      <c r="U28" s="31"/>
      <c r="V28" s="31"/>
      <c r="W28" s="221" t="s">
        <v>35</v>
      </c>
      <c r="X28" s="221"/>
      <c r="Y28" s="221"/>
      <c r="Z28" s="221"/>
      <c r="AA28" s="221"/>
      <c r="AB28" s="221"/>
      <c r="AC28" s="221"/>
      <c r="AD28" s="221"/>
      <c r="AE28" s="221"/>
      <c r="AF28" s="31"/>
      <c r="AG28" s="31"/>
      <c r="AH28" s="31"/>
      <c r="AI28" s="31"/>
      <c r="AJ28" s="31"/>
      <c r="AK28" s="221" t="s">
        <v>36</v>
      </c>
      <c r="AL28" s="221"/>
      <c r="AM28" s="221"/>
      <c r="AN28" s="221"/>
      <c r="AO28" s="221"/>
      <c r="AP28" s="31"/>
      <c r="AQ28" s="31"/>
      <c r="AR28" s="32"/>
      <c r="BE28" s="212"/>
    </row>
    <row r="29" spans="1:71" s="3" customFormat="1" ht="14.4" customHeight="1">
      <c r="B29" s="36"/>
      <c r="D29" s="26" t="s">
        <v>37</v>
      </c>
      <c r="F29" s="26" t="s">
        <v>38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6"/>
      <c r="BE29" s="213"/>
    </row>
    <row r="30" spans="1:71" s="3" customFormat="1" ht="14.4" customHeight="1">
      <c r="B30" s="36"/>
      <c r="F30" s="26" t="s">
        <v>39</v>
      </c>
      <c r="L30" s="206">
        <v>0.15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6"/>
      <c r="BE30" s="213"/>
    </row>
    <row r="31" spans="1:71" s="3" customFormat="1" ht="14.4" hidden="1" customHeight="1">
      <c r="B31" s="36"/>
      <c r="F31" s="26" t="s">
        <v>40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6"/>
      <c r="BE31" s="213"/>
    </row>
    <row r="32" spans="1:71" s="3" customFormat="1" ht="14.4" hidden="1" customHeight="1">
      <c r="B32" s="36"/>
      <c r="F32" s="26" t="s">
        <v>41</v>
      </c>
      <c r="L32" s="206">
        <v>0.15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6"/>
      <c r="BE32" s="213"/>
    </row>
    <row r="33" spans="1:57" s="3" customFormat="1" ht="14.4" hidden="1" customHeight="1">
      <c r="B33" s="36"/>
      <c r="F33" s="26" t="s">
        <v>42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6"/>
      <c r="BE33" s="213"/>
    </row>
    <row r="34" spans="1:57" s="2" customFormat="1" ht="7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2"/>
    </row>
    <row r="35" spans="1:57" s="2" customFormat="1" ht="25.95" customHeight="1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10" t="s">
        <v>45</v>
      </c>
      <c r="Y35" s="208"/>
      <c r="Z35" s="208"/>
      <c r="AA35" s="208"/>
      <c r="AB35" s="208"/>
      <c r="AC35" s="39"/>
      <c r="AD35" s="39"/>
      <c r="AE35" s="39"/>
      <c r="AF35" s="39"/>
      <c r="AG35" s="39"/>
      <c r="AH35" s="39"/>
      <c r="AI35" s="39"/>
      <c r="AJ35" s="39"/>
      <c r="AK35" s="207">
        <f>SUM(AK26:AK33)</f>
        <v>0</v>
      </c>
      <c r="AL35" s="208"/>
      <c r="AM35" s="208"/>
      <c r="AN35" s="208"/>
      <c r="AO35" s="209"/>
      <c r="AP35" s="37"/>
      <c r="AQ35" s="37"/>
      <c r="AR35" s="32"/>
      <c r="BE35" s="31"/>
    </row>
    <row r="36" spans="1:57" s="2" customFormat="1" ht="7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" customHeight="1">
      <c r="B38" s="19"/>
      <c r="AR38" s="19"/>
    </row>
    <row r="39" spans="1:57" s="1" customFormat="1" ht="14.4" customHeight="1">
      <c r="B39" s="19"/>
      <c r="AR39" s="19"/>
    </row>
    <row r="40" spans="1:57" s="1" customFormat="1" ht="14.4" customHeight="1">
      <c r="B40" s="19"/>
      <c r="AR40" s="19"/>
    </row>
    <row r="41" spans="1:57" s="1" customFormat="1" ht="14.4" customHeight="1">
      <c r="B41" s="19"/>
      <c r="AR41" s="19"/>
    </row>
    <row r="42" spans="1:57" s="1" customFormat="1" ht="14.4" customHeight="1">
      <c r="B42" s="19"/>
      <c r="AR42" s="19"/>
    </row>
    <row r="43" spans="1:57" s="1" customFormat="1" ht="14.4" customHeight="1">
      <c r="B43" s="19"/>
      <c r="AR43" s="19"/>
    </row>
    <row r="44" spans="1:57" s="1" customFormat="1" ht="14.4" customHeight="1">
      <c r="B44" s="19"/>
      <c r="AR44" s="19"/>
    </row>
    <row r="45" spans="1:57" s="1" customFormat="1" ht="14.4" customHeight="1">
      <c r="B45" s="19"/>
      <c r="AR45" s="19"/>
    </row>
    <row r="46" spans="1:57" s="1" customFormat="1" ht="14.4" customHeight="1">
      <c r="B46" s="19"/>
      <c r="AR46" s="19"/>
    </row>
    <row r="47" spans="1:57" s="1" customFormat="1" ht="14.4" customHeight="1">
      <c r="B47" s="19"/>
      <c r="AR47" s="19"/>
    </row>
    <row r="48" spans="1:57" s="1" customFormat="1" ht="14.4" customHeight="1">
      <c r="B48" s="19"/>
      <c r="AR48" s="19"/>
    </row>
    <row r="49" spans="1:57" s="2" customFormat="1" ht="14.4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45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45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45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7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7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5" customHeight="1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7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018-Vratikov</v>
      </c>
      <c r="AR84" s="50"/>
    </row>
    <row r="85" spans="1:91" s="5" customFormat="1" ht="37" customHeight="1">
      <c r="B85" s="51"/>
      <c r="C85" s="52" t="s">
        <v>16</v>
      </c>
      <c r="L85" s="232" t="str">
        <f>K6</f>
        <v>Revitalizace vodní nádrže k.ú. Vratíkov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R85" s="51"/>
    </row>
    <row r="86" spans="1:91" s="2" customFormat="1" ht="7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Vratíkov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34">
        <f>IF(AN8= "","",AN8)</f>
        <v>45816</v>
      </c>
      <c r="AN87" s="234"/>
      <c r="AO87" s="31"/>
      <c r="AP87" s="31"/>
      <c r="AQ87" s="31"/>
      <c r="AR87" s="32"/>
      <c r="BE87" s="31"/>
    </row>
    <row r="88" spans="1:91" s="2" customFormat="1" ht="7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15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35" t="str">
        <f>IF(E17="","",E17)</f>
        <v xml:space="preserve"> </v>
      </c>
      <c r="AN89" s="236"/>
      <c r="AO89" s="236"/>
      <c r="AP89" s="236"/>
      <c r="AQ89" s="31"/>
      <c r="AR89" s="32"/>
      <c r="AS89" s="237" t="s">
        <v>53</v>
      </c>
      <c r="AT89" s="238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15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35" t="str">
        <f>IF(E20="","",E20)</f>
        <v xml:space="preserve"> </v>
      </c>
      <c r="AN90" s="236"/>
      <c r="AO90" s="236"/>
      <c r="AP90" s="236"/>
      <c r="AQ90" s="31"/>
      <c r="AR90" s="32"/>
      <c r="AS90" s="239"/>
      <c r="AT90" s="240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85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9"/>
      <c r="AT91" s="240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5" t="s">
        <v>54</v>
      </c>
      <c r="D92" s="226"/>
      <c r="E92" s="226"/>
      <c r="F92" s="226"/>
      <c r="G92" s="226"/>
      <c r="H92" s="59"/>
      <c r="I92" s="228" t="s">
        <v>55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7" t="s">
        <v>56</v>
      </c>
      <c r="AH92" s="226"/>
      <c r="AI92" s="226"/>
      <c r="AJ92" s="226"/>
      <c r="AK92" s="226"/>
      <c r="AL92" s="226"/>
      <c r="AM92" s="226"/>
      <c r="AN92" s="228" t="s">
        <v>57</v>
      </c>
      <c r="AO92" s="226"/>
      <c r="AP92" s="229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8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" customHeight="1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0">
        <f>ROUND(SUM(AG95:AG99),2)</f>
        <v>0</v>
      </c>
      <c r="AH94" s="230"/>
      <c r="AI94" s="230"/>
      <c r="AJ94" s="230"/>
      <c r="AK94" s="230"/>
      <c r="AL94" s="230"/>
      <c r="AM94" s="230"/>
      <c r="AN94" s="231">
        <f t="shared" ref="AN94:AN99" si="0">SUM(AG94,AT94)</f>
        <v>0</v>
      </c>
      <c r="AO94" s="231"/>
      <c r="AP94" s="231"/>
      <c r="AQ94" s="71" t="s">
        <v>1</v>
      </c>
      <c r="AR94" s="67"/>
      <c r="AS94" s="72">
        <f>ROUND(SUM(AS95:AS99),2)</f>
        <v>0</v>
      </c>
      <c r="AT94" s="73">
        <f t="shared" ref="AT94:AT99" si="1">ROUND(SUM(AV94:AW94),2)</f>
        <v>0</v>
      </c>
      <c r="AU94" s="74">
        <f>ROUND(SUM(AU95:AU99),5)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ROUND(SUM(AZ95:AZ99),2)</f>
        <v>0</v>
      </c>
      <c r="BA94" s="73">
        <f>ROUND(SUM(BA95:BA99),2)</f>
        <v>0</v>
      </c>
      <c r="BB94" s="73">
        <f>ROUND(SUM(BB95:BB99),2)</f>
        <v>0</v>
      </c>
      <c r="BC94" s="73">
        <f>ROUND(SUM(BC95:BC99),2)</f>
        <v>0</v>
      </c>
      <c r="BD94" s="75">
        <f>ROUND(SUM(BD95:BD99),2)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24.75" customHeight="1">
      <c r="A95" s="78" t="s">
        <v>77</v>
      </c>
      <c r="B95" s="79"/>
      <c r="C95" s="80"/>
      <c r="D95" s="224" t="s">
        <v>78</v>
      </c>
      <c r="E95" s="224"/>
      <c r="F95" s="224"/>
      <c r="G95" s="224"/>
      <c r="H95" s="224"/>
      <c r="I95" s="81"/>
      <c r="J95" s="224" t="s">
        <v>79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'018-Vra-01 - SO-01 Odstra...'!J30</f>
        <v>0</v>
      </c>
      <c r="AH95" s="223"/>
      <c r="AI95" s="223"/>
      <c r="AJ95" s="223"/>
      <c r="AK95" s="223"/>
      <c r="AL95" s="223"/>
      <c r="AM95" s="223"/>
      <c r="AN95" s="222">
        <f t="shared" si="0"/>
        <v>0</v>
      </c>
      <c r="AO95" s="223"/>
      <c r="AP95" s="223"/>
      <c r="AQ95" s="82" t="s">
        <v>80</v>
      </c>
      <c r="AR95" s="79"/>
      <c r="AS95" s="83">
        <v>0</v>
      </c>
      <c r="AT95" s="84">
        <f t="shared" si="1"/>
        <v>0</v>
      </c>
      <c r="AU95" s="85">
        <f>'018-Vra-01 - SO-01 Odstra...'!P121</f>
        <v>0</v>
      </c>
      <c r="AV95" s="84">
        <f>'018-Vra-01 - SO-01 Odstra...'!J33</f>
        <v>0</v>
      </c>
      <c r="AW95" s="84">
        <f>'018-Vra-01 - SO-01 Odstra...'!J34</f>
        <v>0</v>
      </c>
      <c r="AX95" s="84">
        <f>'018-Vra-01 - SO-01 Odstra...'!J35</f>
        <v>0</v>
      </c>
      <c r="AY95" s="84">
        <f>'018-Vra-01 - SO-01 Odstra...'!J36</f>
        <v>0</v>
      </c>
      <c r="AZ95" s="84">
        <f>'018-Vra-01 - SO-01 Odstra...'!F33</f>
        <v>0</v>
      </c>
      <c r="BA95" s="84">
        <f>'018-Vra-01 - SO-01 Odstra...'!F34</f>
        <v>0</v>
      </c>
      <c r="BB95" s="84">
        <f>'018-Vra-01 - SO-01 Odstra...'!F35</f>
        <v>0</v>
      </c>
      <c r="BC95" s="84">
        <f>'018-Vra-01 - SO-01 Odstra...'!F36</f>
        <v>0</v>
      </c>
      <c r="BD95" s="86">
        <f>'018-Vra-01 - SO-01 Odstra...'!F37</f>
        <v>0</v>
      </c>
      <c r="BT95" s="87" t="s">
        <v>81</v>
      </c>
      <c r="BV95" s="87" t="s">
        <v>75</v>
      </c>
      <c r="BW95" s="87" t="s">
        <v>82</v>
      </c>
      <c r="BX95" s="87" t="s">
        <v>4</v>
      </c>
      <c r="CL95" s="87" t="s">
        <v>1</v>
      </c>
      <c r="CM95" s="87" t="s">
        <v>83</v>
      </c>
    </row>
    <row r="96" spans="1:91" s="7" customFormat="1" ht="24.75" customHeight="1">
      <c r="A96" s="78" t="s">
        <v>77</v>
      </c>
      <c r="B96" s="79"/>
      <c r="C96" s="80"/>
      <c r="D96" s="224" t="s">
        <v>84</v>
      </c>
      <c r="E96" s="224"/>
      <c r="F96" s="224"/>
      <c r="G96" s="224"/>
      <c r="H96" s="224"/>
      <c r="I96" s="81"/>
      <c r="J96" s="224" t="s">
        <v>633</v>
      </c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24"/>
      <c r="AF96" s="224"/>
      <c r="AG96" s="222">
        <f>'018-Vra-02 - SO-02 Rek...'!J30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82" t="s">
        <v>80</v>
      </c>
      <c r="AR96" s="79"/>
      <c r="AS96" s="83">
        <v>0</v>
      </c>
      <c r="AT96" s="84">
        <f t="shared" si="1"/>
        <v>0</v>
      </c>
      <c r="AU96" s="85">
        <f>'018-Vra-02 - SO-02 Rek...'!P127</f>
        <v>0</v>
      </c>
      <c r="AV96" s="84">
        <f>'018-Vra-02 - SO-02 Rek...'!J33</f>
        <v>0</v>
      </c>
      <c r="AW96" s="84">
        <f>'018-Vra-02 - SO-02 Rek...'!J34</f>
        <v>0</v>
      </c>
      <c r="AX96" s="84">
        <f>'018-Vra-02 - SO-02 Rek...'!J35</f>
        <v>0</v>
      </c>
      <c r="AY96" s="84">
        <f>'018-Vra-02 - SO-02 Rek...'!J36</f>
        <v>0</v>
      </c>
      <c r="AZ96" s="84">
        <f>'018-Vra-02 - SO-02 Rek...'!F33</f>
        <v>0</v>
      </c>
      <c r="BA96" s="84">
        <f>'018-Vra-02 - SO-02 Rek...'!F34</f>
        <v>0</v>
      </c>
      <c r="BB96" s="84">
        <f>'018-Vra-02 - SO-02 Rek...'!F35</f>
        <v>0</v>
      </c>
      <c r="BC96" s="84">
        <f>'018-Vra-02 - SO-02 Rek...'!F36</f>
        <v>0</v>
      </c>
      <c r="BD96" s="86">
        <f>'018-Vra-02 - SO-02 Rek...'!F37</f>
        <v>0</v>
      </c>
      <c r="BT96" s="87" t="s">
        <v>81</v>
      </c>
      <c r="BV96" s="87" t="s">
        <v>75</v>
      </c>
      <c r="BW96" s="87" t="s">
        <v>85</v>
      </c>
      <c r="BX96" s="87" t="s">
        <v>4</v>
      </c>
      <c r="CL96" s="87" t="s">
        <v>1</v>
      </c>
      <c r="CM96" s="87" t="s">
        <v>83</v>
      </c>
    </row>
    <row r="97" spans="1:91" s="7" customFormat="1" ht="24.75" customHeight="1">
      <c r="A97" s="78" t="s">
        <v>77</v>
      </c>
      <c r="B97" s="79"/>
      <c r="C97" s="80"/>
      <c r="D97" s="224" t="s">
        <v>86</v>
      </c>
      <c r="E97" s="224"/>
      <c r="F97" s="224"/>
      <c r="G97" s="224"/>
      <c r="H97" s="224"/>
      <c r="I97" s="81"/>
      <c r="J97" s="224" t="s">
        <v>87</v>
      </c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24"/>
      <c r="Z97" s="224"/>
      <c r="AA97" s="224"/>
      <c r="AB97" s="224"/>
      <c r="AC97" s="224"/>
      <c r="AD97" s="224"/>
      <c r="AE97" s="224"/>
      <c r="AF97" s="224"/>
      <c r="AG97" s="222">
        <f>'018-Vra-03 - SO-03 Spodní...'!J30</f>
        <v>0</v>
      </c>
      <c r="AH97" s="223"/>
      <c r="AI97" s="223"/>
      <c r="AJ97" s="223"/>
      <c r="AK97" s="223"/>
      <c r="AL97" s="223"/>
      <c r="AM97" s="223"/>
      <c r="AN97" s="222">
        <f t="shared" si="0"/>
        <v>0</v>
      </c>
      <c r="AO97" s="223"/>
      <c r="AP97" s="223"/>
      <c r="AQ97" s="82" t="s">
        <v>80</v>
      </c>
      <c r="AR97" s="79"/>
      <c r="AS97" s="83">
        <v>0</v>
      </c>
      <c r="AT97" s="84">
        <f t="shared" si="1"/>
        <v>0</v>
      </c>
      <c r="AU97" s="85">
        <f>'018-Vra-03 - SO-03 Spodní...'!P142</f>
        <v>0</v>
      </c>
      <c r="AV97" s="84">
        <f>'018-Vra-03 - SO-03 Spodní...'!J33</f>
        <v>0</v>
      </c>
      <c r="AW97" s="84">
        <f>'018-Vra-03 - SO-03 Spodní...'!J34</f>
        <v>0</v>
      </c>
      <c r="AX97" s="84">
        <f>'018-Vra-03 - SO-03 Spodní...'!J35</f>
        <v>0</v>
      </c>
      <c r="AY97" s="84">
        <f>'018-Vra-03 - SO-03 Spodní...'!J36</f>
        <v>0</v>
      </c>
      <c r="AZ97" s="84">
        <f>'018-Vra-03 - SO-03 Spodní...'!F33</f>
        <v>0</v>
      </c>
      <c r="BA97" s="84">
        <f>'018-Vra-03 - SO-03 Spodní...'!F34</f>
        <v>0</v>
      </c>
      <c r="BB97" s="84">
        <f>'018-Vra-03 - SO-03 Spodní...'!F35</f>
        <v>0</v>
      </c>
      <c r="BC97" s="84">
        <f>'018-Vra-03 - SO-03 Spodní...'!F36</f>
        <v>0</v>
      </c>
      <c r="BD97" s="86">
        <f>'018-Vra-03 - SO-03 Spodní...'!F37</f>
        <v>0</v>
      </c>
      <c r="BT97" s="87" t="s">
        <v>81</v>
      </c>
      <c r="BV97" s="87" t="s">
        <v>75</v>
      </c>
      <c r="BW97" s="87" t="s">
        <v>88</v>
      </c>
      <c r="BX97" s="87" t="s">
        <v>4</v>
      </c>
      <c r="CL97" s="87" t="s">
        <v>1</v>
      </c>
      <c r="CM97" s="87" t="s">
        <v>83</v>
      </c>
    </row>
    <row r="98" spans="1:91" s="7" customFormat="1" ht="24.75" customHeight="1">
      <c r="A98" s="78" t="s">
        <v>77</v>
      </c>
      <c r="B98" s="79"/>
      <c r="C98" s="80"/>
      <c r="D98" s="224" t="s">
        <v>89</v>
      </c>
      <c r="E98" s="224"/>
      <c r="F98" s="224"/>
      <c r="G98" s="224"/>
      <c r="H98" s="224"/>
      <c r="I98" s="81"/>
      <c r="J98" s="224" t="s">
        <v>90</v>
      </c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24"/>
      <c r="Y98" s="224"/>
      <c r="Z98" s="224"/>
      <c r="AA98" s="224"/>
      <c r="AB98" s="224"/>
      <c r="AC98" s="224"/>
      <c r="AD98" s="224"/>
      <c r="AE98" s="224"/>
      <c r="AF98" s="224"/>
      <c r="AG98" s="222">
        <f>'018-Vra-04 - SO-04 Bezpeč...'!J30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2" t="s">
        <v>80</v>
      </c>
      <c r="AR98" s="79"/>
      <c r="AS98" s="83">
        <v>0</v>
      </c>
      <c r="AT98" s="84">
        <f t="shared" si="1"/>
        <v>0</v>
      </c>
      <c r="AU98" s="85">
        <f>'018-Vra-04 - SO-04 Bezpeč...'!P123</f>
        <v>0</v>
      </c>
      <c r="AV98" s="84">
        <f>'018-Vra-04 - SO-04 Bezpeč...'!J33</f>
        <v>0</v>
      </c>
      <c r="AW98" s="84">
        <f>'018-Vra-04 - SO-04 Bezpeč...'!J34</f>
        <v>0</v>
      </c>
      <c r="AX98" s="84">
        <f>'018-Vra-04 - SO-04 Bezpeč...'!J35</f>
        <v>0</v>
      </c>
      <c r="AY98" s="84">
        <f>'018-Vra-04 - SO-04 Bezpeč...'!J36</f>
        <v>0</v>
      </c>
      <c r="AZ98" s="84">
        <f>'018-Vra-04 - SO-04 Bezpeč...'!F33</f>
        <v>0</v>
      </c>
      <c r="BA98" s="84">
        <f>'018-Vra-04 - SO-04 Bezpeč...'!F34</f>
        <v>0</v>
      </c>
      <c r="BB98" s="84">
        <f>'018-Vra-04 - SO-04 Bezpeč...'!F35</f>
        <v>0</v>
      </c>
      <c r="BC98" s="84">
        <f>'018-Vra-04 - SO-04 Bezpeč...'!F36</f>
        <v>0</v>
      </c>
      <c r="BD98" s="86">
        <f>'018-Vra-04 - SO-04 Bezpeč...'!F37</f>
        <v>0</v>
      </c>
      <c r="BT98" s="87" t="s">
        <v>81</v>
      </c>
      <c r="BV98" s="87" t="s">
        <v>75</v>
      </c>
      <c r="BW98" s="87" t="s">
        <v>91</v>
      </c>
      <c r="BX98" s="87" t="s">
        <v>4</v>
      </c>
      <c r="CL98" s="87" t="s">
        <v>1</v>
      </c>
      <c r="CM98" s="87" t="s">
        <v>83</v>
      </c>
    </row>
    <row r="99" spans="1:91" s="7" customFormat="1" ht="24.75" customHeight="1">
      <c r="A99" s="78" t="s">
        <v>77</v>
      </c>
      <c r="B99" s="79"/>
      <c r="C99" s="80"/>
      <c r="D99" s="224" t="s">
        <v>92</v>
      </c>
      <c r="E99" s="224"/>
      <c r="F99" s="224"/>
      <c r="G99" s="224"/>
      <c r="H99" s="224"/>
      <c r="I99" s="81"/>
      <c r="J99" s="224" t="s">
        <v>93</v>
      </c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4"/>
      <c r="Z99" s="224"/>
      <c r="AA99" s="224"/>
      <c r="AB99" s="224"/>
      <c r="AC99" s="224"/>
      <c r="AD99" s="224"/>
      <c r="AE99" s="224"/>
      <c r="AF99" s="224"/>
      <c r="AG99" s="222">
        <f>'018-Vra-00 - Vedlejší a o...'!J30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82" t="s">
        <v>94</v>
      </c>
      <c r="AR99" s="79"/>
      <c r="AS99" s="88">
        <v>0</v>
      </c>
      <c r="AT99" s="89">
        <f t="shared" si="1"/>
        <v>0</v>
      </c>
      <c r="AU99" s="90">
        <f>'018-Vra-00 - Vedlejší a o...'!P122</f>
        <v>0</v>
      </c>
      <c r="AV99" s="89">
        <f>'018-Vra-00 - Vedlejší a o...'!J33</f>
        <v>0</v>
      </c>
      <c r="AW99" s="89">
        <f>'018-Vra-00 - Vedlejší a o...'!J34</f>
        <v>0</v>
      </c>
      <c r="AX99" s="89">
        <f>'018-Vra-00 - Vedlejší a o...'!J35</f>
        <v>0</v>
      </c>
      <c r="AY99" s="89">
        <f>'018-Vra-00 - Vedlejší a o...'!J36</f>
        <v>0</v>
      </c>
      <c r="AZ99" s="89">
        <f>'018-Vra-00 - Vedlejší a o...'!F33</f>
        <v>0</v>
      </c>
      <c r="BA99" s="89">
        <f>'018-Vra-00 - Vedlejší a o...'!F34</f>
        <v>0</v>
      </c>
      <c r="BB99" s="89">
        <f>'018-Vra-00 - Vedlejší a o...'!F35</f>
        <v>0</v>
      </c>
      <c r="BC99" s="89">
        <f>'018-Vra-00 - Vedlejší a o...'!F36</f>
        <v>0</v>
      </c>
      <c r="BD99" s="91">
        <f>'018-Vra-00 - Vedlejší a o...'!F37</f>
        <v>0</v>
      </c>
      <c r="BT99" s="87" t="s">
        <v>81</v>
      </c>
      <c r="BV99" s="87" t="s">
        <v>75</v>
      </c>
      <c r="BW99" s="87" t="s">
        <v>95</v>
      </c>
      <c r="BX99" s="87" t="s">
        <v>4</v>
      </c>
      <c r="CL99" s="87" t="s">
        <v>1</v>
      </c>
      <c r="CM99" s="87" t="s">
        <v>83</v>
      </c>
    </row>
    <row r="100" spans="1:91" s="2" customFormat="1" ht="30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7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8-Vra-01 - SO-01 Odstra...'!C2" display="/" xr:uid="{00000000-0004-0000-0000-000000000000}"/>
    <hyperlink ref="A96" location="'018-Vra-02 - SO-02 Oprava...'!C2" display="/" xr:uid="{00000000-0004-0000-0000-000001000000}"/>
    <hyperlink ref="A97" location="'018-Vra-03 - SO-03 Spodní...'!C2" display="/" xr:uid="{00000000-0004-0000-0000-000002000000}"/>
    <hyperlink ref="A98" location="'018-Vra-04 - SO-04 Bezpeč...'!C2" display="/" xr:uid="{00000000-0004-0000-0000-000003000000}"/>
    <hyperlink ref="A99" location="'018-Vra-00 - Vedlejší a o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9"/>
  <sheetViews>
    <sheetView showGridLines="0" workbookViewId="0"/>
  </sheetViews>
  <sheetFormatPr defaultRowHeight="10.3"/>
  <cols>
    <col min="1" max="1" width="8.36328125" style="1" customWidth="1"/>
    <col min="2" max="2" width="1.1796875" style="1" customWidth="1"/>
    <col min="3" max="3" width="4.1796875" style="1" customWidth="1"/>
    <col min="4" max="4" width="4.36328125" style="1" customWidth="1"/>
    <col min="5" max="5" width="17.1796875" style="1" customWidth="1"/>
    <col min="6" max="6" width="50.81640625" style="1" customWidth="1"/>
    <col min="7" max="7" width="7.453125" style="1" customWidth="1"/>
    <col min="8" max="8" width="14" style="1" customWidth="1"/>
    <col min="9" max="9" width="15.81640625" style="1" customWidth="1"/>
    <col min="10" max="10" width="22.36328125" style="1" customWidth="1"/>
    <col min="11" max="11" width="22.36328125" style="1" hidden="1" customWidth="1"/>
    <col min="12" max="12" width="9.36328125" style="1" customWidth="1"/>
    <col min="13" max="13" width="10.81640625" style="1" hidden="1" customWidth="1"/>
    <col min="14" max="14" width="9.36328125" style="1" hidden="1"/>
    <col min="15" max="20" width="14.1796875" style="1" hidden="1" customWidth="1"/>
    <col min="21" max="21" width="16.36328125" style="1" hidden="1" customWidth="1"/>
    <col min="22" max="22" width="12.36328125" style="1" customWidth="1"/>
    <col min="23" max="23" width="16.36328125" style="1" customWidth="1"/>
    <col min="24" max="24" width="12.36328125" style="1" customWidth="1"/>
    <col min="25" max="25" width="15" style="1" customWidth="1"/>
    <col min="26" max="26" width="11" style="1" customWidth="1"/>
    <col min="27" max="27" width="15" style="1" customWidth="1"/>
    <col min="28" max="28" width="16.36328125" style="1" customWidth="1"/>
    <col min="29" max="29" width="11" style="1" customWidth="1"/>
    <col min="30" max="30" width="15" style="1" customWidth="1"/>
    <col min="31" max="31" width="16.36328125" style="1" customWidth="1"/>
    <col min="44" max="65" width="9.36328125" style="1" hidden="1"/>
  </cols>
  <sheetData>
    <row r="2" spans="1:46" s="1" customFormat="1" ht="37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82</v>
      </c>
    </row>
    <row r="3" spans="1:46" s="1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2" t="str">
        <f>'Rekapitulace stavby'!K6</f>
        <v>Revitalizace vodní nádrže k.ú. Vratíkov</v>
      </c>
      <c r="F7" s="243"/>
      <c r="G7" s="243"/>
      <c r="H7" s="243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2" t="s">
        <v>98</v>
      </c>
      <c r="F9" s="241"/>
      <c r="G9" s="241"/>
      <c r="H9" s="241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45816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5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4" t="str">
        <f>'Rekapitulace stavby'!E14</f>
        <v>Vyplň údaj</v>
      </c>
      <c r="F18" s="214"/>
      <c r="G18" s="214"/>
      <c r="H18" s="214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8" t="s">
        <v>1</v>
      </c>
      <c r="F27" s="218"/>
      <c r="G27" s="218"/>
      <c r="H27" s="21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ROUND(J121,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97" t="s">
        <v>37</v>
      </c>
      <c r="E33" s="26" t="s">
        <v>38</v>
      </c>
      <c r="F33" s="98">
        <f>ROUND((SUM(BE121:BE158)),  2)</f>
        <v>0</v>
      </c>
      <c r="G33" s="31"/>
      <c r="H33" s="31"/>
      <c r="I33" s="99">
        <v>0.21</v>
      </c>
      <c r="J33" s="98">
        <f>ROUND(((SUM(BE121:BE158))*I33),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26" t="s">
        <v>39</v>
      </c>
      <c r="F34" s="98">
        <f>ROUND((SUM(BF121:BF158)),  2)</f>
        <v>0</v>
      </c>
      <c r="G34" s="31"/>
      <c r="H34" s="31"/>
      <c r="I34" s="99">
        <v>0.15</v>
      </c>
      <c r="J34" s="98">
        <f>ROUND(((SUM(BF121:BF158))*I34),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40</v>
      </c>
      <c r="F35" s="98">
        <f>ROUND((SUM(BG121:BG158)),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41</v>
      </c>
      <c r="F36" s="98">
        <f>ROUND((SUM(BH121:BH158)),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42</v>
      </c>
      <c r="F37" s="98">
        <f>ROUND((SUM(BI121:BI158)),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4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4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4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7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2" t="str">
        <f>E7</f>
        <v>Revitalizace vodní nádrže k.ú. Vratíkov</v>
      </c>
      <c r="F85" s="243"/>
      <c r="G85" s="243"/>
      <c r="H85" s="24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2" t="str">
        <f>E9</f>
        <v>018-Vra-01 - SO-01 Odstranění sedimentů</v>
      </c>
      <c r="F87" s="241"/>
      <c r="G87" s="241"/>
      <c r="H87" s="241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Vratíkov</v>
      </c>
      <c r="G89" s="31"/>
      <c r="H89" s="31"/>
      <c r="I89" s="26" t="s">
        <v>22</v>
      </c>
      <c r="J89" s="54">
        <f>IF(J12="","",J12)</f>
        <v>45816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5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J121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5" customHeight="1">
      <c r="B97" s="111"/>
      <c r="D97" s="112" t="s">
        <v>104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95" customHeight="1">
      <c r="B98" s="115"/>
      <c r="D98" s="116" t="s">
        <v>105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4.9" customHeight="1">
      <c r="B99" s="115"/>
      <c r="D99" s="116" t="s">
        <v>106</v>
      </c>
      <c r="E99" s="117"/>
      <c r="F99" s="117"/>
      <c r="G99" s="117"/>
      <c r="H99" s="117"/>
      <c r="I99" s="117"/>
      <c r="J99" s="118">
        <f>J124</f>
        <v>0</v>
      </c>
      <c r="L99" s="115"/>
    </row>
    <row r="100" spans="1:31" s="10" customFormat="1" ht="14.9" customHeight="1">
      <c r="B100" s="115"/>
      <c r="D100" s="116" t="s">
        <v>107</v>
      </c>
      <c r="E100" s="117"/>
      <c r="F100" s="117"/>
      <c r="G100" s="117"/>
      <c r="H100" s="117"/>
      <c r="I100" s="117"/>
      <c r="J100" s="118">
        <f>J137</f>
        <v>0</v>
      </c>
      <c r="L100" s="115"/>
    </row>
    <row r="101" spans="1:31" s="10" customFormat="1" ht="14.9" customHeight="1">
      <c r="B101" s="115"/>
      <c r="D101" s="116" t="s">
        <v>108</v>
      </c>
      <c r="E101" s="117"/>
      <c r="F101" s="117"/>
      <c r="G101" s="117"/>
      <c r="H101" s="117"/>
      <c r="I101" s="117"/>
      <c r="J101" s="118">
        <f>J147</f>
        <v>0</v>
      </c>
      <c r="L101" s="115"/>
    </row>
    <row r="102" spans="1:31" s="2" customFormat="1" ht="21.75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7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pans="1:31" s="2" customFormat="1" ht="7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5" customHeight="1">
      <c r="A108" s="31"/>
      <c r="B108" s="32"/>
      <c r="C108" s="20" t="s">
        <v>109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7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42" t="str">
        <f>E7</f>
        <v>Revitalizace vodní nádrže k.ú. Vratíkov</v>
      </c>
      <c r="F111" s="243"/>
      <c r="G111" s="243"/>
      <c r="H111" s="243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97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32" t="str">
        <f>E9</f>
        <v>018-Vra-01 - SO-01 Odstranění sedimentů</v>
      </c>
      <c r="F113" s="241"/>
      <c r="G113" s="241"/>
      <c r="H113" s="24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7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1"/>
      <c r="E115" s="31"/>
      <c r="F115" s="24" t="str">
        <f>F12</f>
        <v>Vratíkov</v>
      </c>
      <c r="G115" s="31"/>
      <c r="H115" s="31"/>
      <c r="I115" s="26" t="s">
        <v>22</v>
      </c>
      <c r="J115" s="54">
        <f>IF(J12="","",J12)</f>
        <v>45816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7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15" customHeight="1">
      <c r="A117" s="31"/>
      <c r="B117" s="32"/>
      <c r="C117" s="26" t="s">
        <v>23</v>
      </c>
      <c r="D117" s="31"/>
      <c r="E117" s="31"/>
      <c r="F117" s="24" t="str">
        <f>E15</f>
        <v xml:space="preserve"> </v>
      </c>
      <c r="G117" s="31"/>
      <c r="H117" s="31"/>
      <c r="I117" s="26" t="s">
        <v>29</v>
      </c>
      <c r="J117" s="29" t="str">
        <f>E21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15" customHeight="1">
      <c r="A118" s="31"/>
      <c r="B118" s="32"/>
      <c r="C118" s="26" t="s">
        <v>27</v>
      </c>
      <c r="D118" s="31"/>
      <c r="E118" s="31"/>
      <c r="F118" s="24" t="str">
        <f>IF(E18="","",E18)</f>
        <v>Vyplň údaj</v>
      </c>
      <c r="G118" s="31"/>
      <c r="H118" s="31"/>
      <c r="I118" s="26" t="s">
        <v>31</v>
      </c>
      <c r="J118" s="29" t="str">
        <f>E24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19"/>
      <c r="B120" s="120"/>
      <c r="C120" s="121" t="s">
        <v>110</v>
      </c>
      <c r="D120" s="122" t="s">
        <v>58</v>
      </c>
      <c r="E120" s="122" t="s">
        <v>54</v>
      </c>
      <c r="F120" s="122" t="s">
        <v>55</v>
      </c>
      <c r="G120" s="122" t="s">
        <v>111</v>
      </c>
      <c r="H120" s="122" t="s">
        <v>112</v>
      </c>
      <c r="I120" s="122" t="s">
        <v>113</v>
      </c>
      <c r="J120" s="123" t="s">
        <v>101</v>
      </c>
      <c r="K120" s="124" t="s">
        <v>114</v>
      </c>
      <c r="L120" s="125"/>
      <c r="M120" s="61" t="s">
        <v>1</v>
      </c>
      <c r="N120" s="62" t="s">
        <v>37</v>
      </c>
      <c r="O120" s="62" t="s">
        <v>115</v>
      </c>
      <c r="P120" s="62" t="s">
        <v>116</v>
      </c>
      <c r="Q120" s="62" t="s">
        <v>117</v>
      </c>
      <c r="R120" s="62" t="s">
        <v>118</v>
      </c>
      <c r="S120" s="62" t="s">
        <v>119</v>
      </c>
      <c r="T120" s="63" t="s">
        <v>120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85" customHeight="1">
      <c r="A121" s="31"/>
      <c r="B121" s="32"/>
      <c r="C121" s="68" t="s">
        <v>121</v>
      </c>
      <c r="D121" s="31"/>
      <c r="E121" s="31"/>
      <c r="F121" s="31"/>
      <c r="G121" s="31"/>
      <c r="H121" s="31"/>
      <c r="I121" s="31"/>
      <c r="J121" s="126">
        <f>BK121</f>
        <v>0</v>
      </c>
      <c r="K121" s="31"/>
      <c r="L121" s="32"/>
      <c r="M121" s="64"/>
      <c r="N121" s="55"/>
      <c r="O121" s="65"/>
      <c r="P121" s="127">
        <f>P122</f>
        <v>0</v>
      </c>
      <c r="Q121" s="65"/>
      <c r="R121" s="127">
        <f>R122</f>
        <v>0</v>
      </c>
      <c r="S121" s="65"/>
      <c r="T121" s="128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72</v>
      </c>
      <c r="AU121" s="16" t="s">
        <v>103</v>
      </c>
      <c r="BK121" s="129">
        <f>BK122</f>
        <v>0</v>
      </c>
    </row>
    <row r="122" spans="1:65" s="12" customFormat="1" ht="25.95" customHeight="1">
      <c r="B122" s="130"/>
      <c r="D122" s="131" t="s">
        <v>72</v>
      </c>
      <c r="E122" s="132" t="s">
        <v>122</v>
      </c>
      <c r="F122" s="132" t="s">
        <v>123</v>
      </c>
      <c r="I122" s="133"/>
      <c r="J122" s="134">
        <f>BK122</f>
        <v>0</v>
      </c>
      <c r="L122" s="130"/>
      <c r="M122" s="135"/>
      <c r="N122" s="136"/>
      <c r="O122" s="136"/>
      <c r="P122" s="137">
        <f>P123</f>
        <v>0</v>
      </c>
      <c r="Q122" s="136"/>
      <c r="R122" s="137">
        <f>R123</f>
        <v>0</v>
      </c>
      <c r="S122" s="136"/>
      <c r="T122" s="138">
        <f>T123</f>
        <v>0</v>
      </c>
      <c r="AR122" s="131" t="s">
        <v>81</v>
      </c>
      <c r="AT122" s="139" t="s">
        <v>72</v>
      </c>
      <c r="AU122" s="139" t="s">
        <v>73</v>
      </c>
      <c r="AY122" s="131" t="s">
        <v>124</v>
      </c>
      <c r="BK122" s="140">
        <f>BK123</f>
        <v>0</v>
      </c>
    </row>
    <row r="123" spans="1:65" s="12" customFormat="1" ht="22.85" customHeight="1">
      <c r="B123" s="130"/>
      <c r="D123" s="131" t="s">
        <v>72</v>
      </c>
      <c r="E123" s="141" t="s">
        <v>81</v>
      </c>
      <c r="F123" s="141" t="s">
        <v>125</v>
      </c>
      <c r="I123" s="133"/>
      <c r="J123" s="142">
        <f>BK123</f>
        <v>0</v>
      </c>
      <c r="L123" s="130"/>
      <c r="M123" s="135"/>
      <c r="N123" s="136"/>
      <c r="O123" s="136"/>
      <c r="P123" s="137">
        <f>P124+P137+P147</f>
        <v>0</v>
      </c>
      <c r="Q123" s="136"/>
      <c r="R123" s="137">
        <f>R124+R137+R147</f>
        <v>0</v>
      </c>
      <c r="S123" s="136"/>
      <c r="T123" s="138">
        <f>T124+T137+T147</f>
        <v>0</v>
      </c>
      <c r="AR123" s="131" t="s">
        <v>81</v>
      </c>
      <c r="AT123" s="139" t="s">
        <v>72</v>
      </c>
      <c r="AU123" s="139" t="s">
        <v>81</v>
      </c>
      <c r="AY123" s="131" t="s">
        <v>124</v>
      </c>
      <c r="BK123" s="140">
        <f>BK124+BK137+BK147</f>
        <v>0</v>
      </c>
    </row>
    <row r="124" spans="1:65" s="12" customFormat="1" ht="20.9" customHeight="1">
      <c r="B124" s="130"/>
      <c r="D124" s="131" t="s">
        <v>72</v>
      </c>
      <c r="E124" s="141" t="s">
        <v>126</v>
      </c>
      <c r="F124" s="141" t="s">
        <v>127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SUM(P125:P136)</f>
        <v>0</v>
      </c>
      <c r="Q124" s="136"/>
      <c r="R124" s="137">
        <f>SUM(R125:R136)</f>
        <v>0</v>
      </c>
      <c r="S124" s="136"/>
      <c r="T124" s="138">
        <f>SUM(T125:T136)</f>
        <v>0</v>
      </c>
      <c r="AR124" s="131" t="s">
        <v>81</v>
      </c>
      <c r="AT124" s="139" t="s">
        <v>72</v>
      </c>
      <c r="AU124" s="139" t="s">
        <v>83</v>
      </c>
      <c r="AY124" s="131" t="s">
        <v>124</v>
      </c>
      <c r="BK124" s="140">
        <f>SUM(BK125:BK136)</f>
        <v>0</v>
      </c>
    </row>
    <row r="125" spans="1:65" s="2" customFormat="1" ht="24.15" customHeight="1">
      <c r="A125" s="31"/>
      <c r="B125" s="143"/>
      <c r="C125" s="144" t="s">
        <v>81</v>
      </c>
      <c r="D125" s="144" t="s">
        <v>128</v>
      </c>
      <c r="E125" s="145" t="s">
        <v>129</v>
      </c>
      <c r="F125" s="146" t="s">
        <v>130</v>
      </c>
      <c r="G125" s="147" t="s">
        <v>131</v>
      </c>
      <c r="H125" s="148">
        <v>34</v>
      </c>
      <c r="I125" s="149"/>
      <c r="J125" s="150">
        <f>ROUND(I125*H125,2)</f>
        <v>0</v>
      </c>
      <c r="K125" s="151"/>
      <c r="L125" s="32"/>
      <c r="M125" s="152" t="s">
        <v>1</v>
      </c>
      <c r="N125" s="153" t="s">
        <v>38</v>
      </c>
      <c r="O125" s="57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132</v>
      </c>
      <c r="AT125" s="156" t="s">
        <v>128</v>
      </c>
      <c r="AU125" s="156" t="s">
        <v>133</v>
      </c>
      <c r="AY125" s="16" t="s">
        <v>124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6" t="s">
        <v>81</v>
      </c>
      <c r="BK125" s="157">
        <f>ROUND(I125*H125,2)</f>
        <v>0</v>
      </c>
      <c r="BL125" s="16" t="s">
        <v>132</v>
      </c>
      <c r="BM125" s="156" t="s">
        <v>83</v>
      </c>
    </row>
    <row r="126" spans="1:65" s="13" customFormat="1">
      <c r="B126" s="158"/>
      <c r="D126" s="159" t="s">
        <v>134</v>
      </c>
      <c r="E126" s="160" t="s">
        <v>1</v>
      </c>
      <c r="F126" s="161" t="s">
        <v>135</v>
      </c>
      <c r="H126" s="162">
        <v>34</v>
      </c>
      <c r="I126" s="163"/>
      <c r="L126" s="158"/>
      <c r="M126" s="164"/>
      <c r="N126" s="165"/>
      <c r="O126" s="165"/>
      <c r="P126" s="165"/>
      <c r="Q126" s="165"/>
      <c r="R126" s="165"/>
      <c r="S126" s="165"/>
      <c r="T126" s="166"/>
      <c r="AT126" s="160" t="s">
        <v>134</v>
      </c>
      <c r="AU126" s="160" t="s">
        <v>133</v>
      </c>
      <c r="AV126" s="13" t="s">
        <v>83</v>
      </c>
      <c r="AW126" s="13" t="s">
        <v>30</v>
      </c>
      <c r="AX126" s="13" t="s">
        <v>73</v>
      </c>
      <c r="AY126" s="160" t="s">
        <v>124</v>
      </c>
    </row>
    <row r="127" spans="1:65" s="14" customFormat="1">
      <c r="B127" s="167"/>
      <c r="D127" s="159" t="s">
        <v>134</v>
      </c>
      <c r="E127" s="168" t="s">
        <v>1</v>
      </c>
      <c r="F127" s="169" t="s">
        <v>136</v>
      </c>
      <c r="H127" s="170">
        <v>34</v>
      </c>
      <c r="I127" s="171"/>
      <c r="L127" s="167"/>
      <c r="M127" s="172"/>
      <c r="N127" s="173"/>
      <c r="O127" s="173"/>
      <c r="P127" s="173"/>
      <c r="Q127" s="173"/>
      <c r="R127" s="173"/>
      <c r="S127" s="173"/>
      <c r="T127" s="174"/>
      <c r="AT127" s="168" t="s">
        <v>134</v>
      </c>
      <c r="AU127" s="168" t="s">
        <v>133</v>
      </c>
      <c r="AV127" s="14" t="s">
        <v>132</v>
      </c>
      <c r="AW127" s="14" t="s">
        <v>30</v>
      </c>
      <c r="AX127" s="14" t="s">
        <v>81</v>
      </c>
      <c r="AY127" s="168" t="s">
        <v>124</v>
      </c>
    </row>
    <row r="128" spans="1:65" s="2" customFormat="1" ht="24.15" customHeight="1">
      <c r="A128" s="31"/>
      <c r="B128" s="143"/>
      <c r="C128" s="144" t="s">
        <v>83</v>
      </c>
      <c r="D128" s="144" t="s">
        <v>128</v>
      </c>
      <c r="E128" s="145" t="s">
        <v>137</v>
      </c>
      <c r="F128" s="146" t="s">
        <v>138</v>
      </c>
      <c r="G128" s="147" t="s">
        <v>131</v>
      </c>
      <c r="H128" s="148">
        <v>102</v>
      </c>
      <c r="I128" s="149"/>
      <c r="J128" s="150">
        <f>ROUND(I128*H128,2)</f>
        <v>0</v>
      </c>
      <c r="K128" s="151"/>
      <c r="L128" s="32"/>
      <c r="M128" s="152" t="s">
        <v>1</v>
      </c>
      <c r="N128" s="153" t="s">
        <v>38</v>
      </c>
      <c r="O128" s="57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6" t="s">
        <v>132</v>
      </c>
      <c r="AT128" s="156" t="s">
        <v>128</v>
      </c>
      <c r="AU128" s="156" t="s">
        <v>133</v>
      </c>
      <c r="AY128" s="16" t="s">
        <v>124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6" t="s">
        <v>81</v>
      </c>
      <c r="BK128" s="157">
        <f>ROUND(I128*H128,2)</f>
        <v>0</v>
      </c>
      <c r="BL128" s="16" t="s">
        <v>132</v>
      </c>
      <c r="BM128" s="156" t="s">
        <v>132</v>
      </c>
    </row>
    <row r="129" spans="1:65" s="13" customFormat="1">
      <c r="B129" s="158"/>
      <c r="D129" s="159" t="s">
        <v>134</v>
      </c>
      <c r="E129" s="160" t="s">
        <v>1</v>
      </c>
      <c r="F129" s="161" t="s">
        <v>139</v>
      </c>
      <c r="H129" s="162">
        <v>102</v>
      </c>
      <c r="I129" s="163"/>
      <c r="L129" s="158"/>
      <c r="M129" s="164"/>
      <c r="N129" s="165"/>
      <c r="O129" s="165"/>
      <c r="P129" s="165"/>
      <c r="Q129" s="165"/>
      <c r="R129" s="165"/>
      <c r="S129" s="165"/>
      <c r="T129" s="166"/>
      <c r="AT129" s="160" t="s">
        <v>134</v>
      </c>
      <c r="AU129" s="160" t="s">
        <v>133</v>
      </c>
      <c r="AV129" s="13" t="s">
        <v>83</v>
      </c>
      <c r="AW129" s="13" t="s">
        <v>30</v>
      </c>
      <c r="AX129" s="13" t="s">
        <v>73</v>
      </c>
      <c r="AY129" s="160" t="s">
        <v>124</v>
      </c>
    </row>
    <row r="130" spans="1:65" s="14" customFormat="1">
      <c r="B130" s="167"/>
      <c r="D130" s="159" t="s">
        <v>134</v>
      </c>
      <c r="E130" s="168" t="s">
        <v>1</v>
      </c>
      <c r="F130" s="169" t="s">
        <v>136</v>
      </c>
      <c r="H130" s="170">
        <v>102</v>
      </c>
      <c r="I130" s="171"/>
      <c r="L130" s="167"/>
      <c r="M130" s="172"/>
      <c r="N130" s="173"/>
      <c r="O130" s="173"/>
      <c r="P130" s="173"/>
      <c r="Q130" s="173"/>
      <c r="R130" s="173"/>
      <c r="S130" s="173"/>
      <c r="T130" s="174"/>
      <c r="AT130" s="168" t="s">
        <v>134</v>
      </c>
      <c r="AU130" s="168" t="s">
        <v>133</v>
      </c>
      <c r="AV130" s="14" t="s">
        <v>132</v>
      </c>
      <c r="AW130" s="14" t="s">
        <v>30</v>
      </c>
      <c r="AX130" s="14" t="s">
        <v>81</v>
      </c>
      <c r="AY130" s="168" t="s">
        <v>124</v>
      </c>
    </row>
    <row r="131" spans="1:65" s="2" customFormat="1" ht="21.75" customHeight="1">
      <c r="A131" s="31"/>
      <c r="B131" s="143"/>
      <c r="C131" s="144" t="s">
        <v>133</v>
      </c>
      <c r="D131" s="144" t="s">
        <v>128</v>
      </c>
      <c r="E131" s="145" t="s">
        <v>140</v>
      </c>
      <c r="F131" s="146" t="s">
        <v>141</v>
      </c>
      <c r="G131" s="147" t="s">
        <v>131</v>
      </c>
      <c r="H131" s="148">
        <v>204</v>
      </c>
      <c r="I131" s="149"/>
      <c r="J131" s="150">
        <f>ROUND(I131*H131,2)</f>
        <v>0</v>
      </c>
      <c r="K131" s="151"/>
      <c r="L131" s="32"/>
      <c r="M131" s="152" t="s">
        <v>1</v>
      </c>
      <c r="N131" s="153" t="s">
        <v>38</v>
      </c>
      <c r="O131" s="57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132</v>
      </c>
      <c r="AT131" s="156" t="s">
        <v>128</v>
      </c>
      <c r="AU131" s="156" t="s">
        <v>133</v>
      </c>
      <c r="AY131" s="16" t="s">
        <v>124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6" t="s">
        <v>81</v>
      </c>
      <c r="BK131" s="157">
        <f>ROUND(I131*H131,2)</f>
        <v>0</v>
      </c>
      <c r="BL131" s="16" t="s">
        <v>132</v>
      </c>
      <c r="BM131" s="156" t="s">
        <v>142</v>
      </c>
    </row>
    <row r="132" spans="1:65" s="13" customFormat="1">
      <c r="B132" s="158"/>
      <c r="D132" s="159" t="s">
        <v>134</v>
      </c>
      <c r="E132" s="160" t="s">
        <v>1</v>
      </c>
      <c r="F132" s="161" t="s">
        <v>143</v>
      </c>
      <c r="H132" s="162">
        <v>204</v>
      </c>
      <c r="I132" s="163"/>
      <c r="L132" s="158"/>
      <c r="M132" s="164"/>
      <c r="N132" s="165"/>
      <c r="O132" s="165"/>
      <c r="P132" s="165"/>
      <c r="Q132" s="165"/>
      <c r="R132" s="165"/>
      <c r="S132" s="165"/>
      <c r="T132" s="166"/>
      <c r="AT132" s="160" t="s">
        <v>134</v>
      </c>
      <c r="AU132" s="160" t="s">
        <v>133</v>
      </c>
      <c r="AV132" s="13" t="s">
        <v>83</v>
      </c>
      <c r="AW132" s="13" t="s">
        <v>30</v>
      </c>
      <c r="AX132" s="13" t="s">
        <v>73</v>
      </c>
      <c r="AY132" s="160" t="s">
        <v>124</v>
      </c>
    </row>
    <row r="133" spans="1:65" s="14" customFormat="1">
      <c r="B133" s="167"/>
      <c r="D133" s="159" t="s">
        <v>134</v>
      </c>
      <c r="E133" s="168" t="s">
        <v>1</v>
      </c>
      <c r="F133" s="169" t="s">
        <v>136</v>
      </c>
      <c r="H133" s="170">
        <v>204</v>
      </c>
      <c r="I133" s="171"/>
      <c r="L133" s="167"/>
      <c r="M133" s="172"/>
      <c r="N133" s="173"/>
      <c r="O133" s="173"/>
      <c r="P133" s="173"/>
      <c r="Q133" s="173"/>
      <c r="R133" s="173"/>
      <c r="S133" s="173"/>
      <c r="T133" s="174"/>
      <c r="AT133" s="168" t="s">
        <v>134</v>
      </c>
      <c r="AU133" s="168" t="s">
        <v>133</v>
      </c>
      <c r="AV133" s="14" t="s">
        <v>132</v>
      </c>
      <c r="AW133" s="14" t="s">
        <v>30</v>
      </c>
      <c r="AX133" s="14" t="s">
        <v>81</v>
      </c>
      <c r="AY133" s="168" t="s">
        <v>124</v>
      </c>
    </row>
    <row r="134" spans="1:65" s="2" customFormat="1" ht="24.15" customHeight="1">
      <c r="A134" s="31"/>
      <c r="B134" s="143"/>
      <c r="C134" s="144" t="s">
        <v>132</v>
      </c>
      <c r="D134" s="144" t="s">
        <v>128</v>
      </c>
      <c r="E134" s="145" t="s">
        <v>144</v>
      </c>
      <c r="F134" s="146" t="s">
        <v>145</v>
      </c>
      <c r="G134" s="147" t="s">
        <v>146</v>
      </c>
      <c r="H134" s="148">
        <v>100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38</v>
      </c>
      <c r="O134" s="57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6" t="s">
        <v>132</v>
      </c>
      <c r="AT134" s="156" t="s">
        <v>128</v>
      </c>
      <c r="AU134" s="156" t="s">
        <v>133</v>
      </c>
      <c r="AY134" s="16" t="s">
        <v>124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6" t="s">
        <v>81</v>
      </c>
      <c r="BK134" s="157">
        <f>ROUND(I134*H134,2)</f>
        <v>0</v>
      </c>
      <c r="BL134" s="16" t="s">
        <v>132</v>
      </c>
      <c r="BM134" s="156" t="s">
        <v>147</v>
      </c>
    </row>
    <row r="135" spans="1:65" s="2" customFormat="1" ht="25.75">
      <c r="A135" s="31"/>
      <c r="B135" s="32"/>
      <c r="C135" s="31"/>
      <c r="D135" s="159" t="s">
        <v>148</v>
      </c>
      <c r="E135" s="31"/>
      <c r="F135" s="175" t="s">
        <v>149</v>
      </c>
      <c r="G135" s="31"/>
      <c r="H135" s="31"/>
      <c r="I135" s="176"/>
      <c r="J135" s="31"/>
      <c r="K135" s="31"/>
      <c r="L135" s="32"/>
      <c r="M135" s="177"/>
      <c r="N135" s="178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148</v>
      </c>
      <c r="AU135" s="16" t="s">
        <v>133</v>
      </c>
    </row>
    <row r="136" spans="1:65" s="13" customFormat="1">
      <c r="B136" s="158"/>
      <c r="D136" s="159" t="s">
        <v>134</v>
      </c>
      <c r="E136" s="160" t="s">
        <v>1</v>
      </c>
      <c r="F136" s="161" t="s">
        <v>150</v>
      </c>
      <c r="H136" s="162">
        <v>100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134</v>
      </c>
      <c r="AU136" s="160" t="s">
        <v>133</v>
      </c>
      <c r="AV136" s="13" t="s">
        <v>83</v>
      </c>
      <c r="AW136" s="13" t="s">
        <v>30</v>
      </c>
      <c r="AX136" s="13" t="s">
        <v>81</v>
      </c>
      <c r="AY136" s="160" t="s">
        <v>124</v>
      </c>
    </row>
    <row r="137" spans="1:65" s="12" customFormat="1" ht="20.9" customHeight="1">
      <c r="B137" s="130"/>
      <c r="D137" s="131" t="s">
        <v>72</v>
      </c>
      <c r="E137" s="141" t="s">
        <v>151</v>
      </c>
      <c r="F137" s="141" t="s">
        <v>152</v>
      </c>
      <c r="I137" s="133"/>
      <c r="J137" s="142">
        <f>BK137</f>
        <v>0</v>
      </c>
      <c r="L137" s="130"/>
      <c r="M137" s="135"/>
      <c r="N137" s="136"/>
      <c r="O137" s="136"/>
      <c r="P137" s="137">
        <f>SUM(P138:P146)</f>
        <v>0</v>
      </c>
      <c r="Q137" s="136"/>
      <c r="R137" s="137">
        <f>SUM(R138:R146)</f>
        <v>0</v>
      </c>
      <c r="S137" s="136"/>
      <c r="T137" s="138">
        <f>SUM(T138:T146)</f>
        <v>0</v>
      </c>
      <c r="AR137" s="131" t="s">
        <v>81</v>
      </c>
      <c r="AT137" s="139" t="s">
        <v>72</v>
      </c>
      <c r="AU137" s="139" t="s">
        <v>83</v>
      </c>
      <c r="AY137" s="131" t="s">
        <v>124</v>
      </c>
      <c r="BK137" s="140">
        <f>SUM(BK138:BK146)</f>
        <v>0</v>
      </c>
    </row>
    <row r="138" spans="1:65" s="2" customFormat="1" ht="24.15" customHeight="1">
      <c r="A138" s="31"/>
      <c r="B138" s="143"/>
      <c r="C138" s="144" t="s">
        <v>153</v>
      </c>
      <c r="D138" s="144" t="s">
        <v>128</v>
      </c>
      <c r="E138" s="145" t="s">
        <v>154</v>
      </c>
      <c r="F138" s="146" t="s">
        <v>155</v>
      </c>
      <c r="G138" s="147" t="s">
        <v>131</v>
      </c>
      <c r="H138" s="148">
        <v>306</v>
      </c>
      <c r="I138" s="149"/>
      <c r="J138" s="150">
        <f>ROUND(I138*H138,2)</f>
        <v>0</v>
      </c>
      <c r="K138" s="151"/>
      <c r="L138" s="32"/>
      <c r="M138" s="152" t="s">
        <v>1</v>
      </c>
      <c r="N138" s="153" t="s">
        <v>38</v>
      </c>
      <c r="O138" s="57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6" t="s">
        <v>132</v>
      </c>
      <c r="AT138" s="156" t="s">
        <v>128</v>
      </c>
      <c r="AU138" s="156" t="s">
        <v>133</v>
      </c>
      <c r="AY138" s="16" t="s">
        <v>124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6" t="s">
        <v>81</v>
      </c>
      <c r="BK138" s="157">
        <f>ROUND(I138*H138,2)</f>
        <v>0</v>
      </c>
      <c r="BL138" s="16" t="s">
        <v>132</v>
      </c>
      <c r="BM138" s="156" t="s">
        <v>156</v>
      </c>
    </row>
    <row r="139" spans="1:65" s="13" customFormat="1">
      <c r="B139" s="158"/>
      <c r="D139" s="159" t="s">
        <v>134</v>
      </c>
      <c r="E139" s="160" t="s">
        <v>1</v>
      </c>
      <c r="F139" s="161" t="s">
        <v>157</v>
      </c>
      <c r="H139" s="162">
        <v>306</v>
      </c>
      <c r="I139" s="163"/>
      <c r="L139" s="158"/>
      <c r="M139" s="164"/>
      <c r="N139" s="165"/>
      <c r="O139" s="165"/>
      <c r="P139" s="165"/>
      <c r="Q139" s="165"/>
      <c r="R139" s="165"/>
      <c r="S139" s="165"/>
      <c r="T139" s="166"/>
      <c r="AT139" s="160" t="s">
        <v>134</v>
      </c>
      <c r="AU139" s="160" t="s">
        <v>133</v>
      </c>
      <c r="AV139" s="13" t="s">
        <v>83</v>
      </c>
      <c r="AW139" s="13" t="s">
        <v>30</v>
      </c>
      <c r="AX139" s="13" t="s">
        <v>73</v>
      </c>
      <c r="AY139" s="160" t="s">
        <v>124</v>
      </c>
    </row>
    <row r="140" spans="1:65" s="14" customFormat="1">
      <c r="B140" s="167"/>
      <c r="D140" s="159" t="s">
        <v>134</v>
      </c>
      <c r="E140" s="168" t="s">
        <v>1</v>
      </c>
      <c r="F140" s="169" t="s">
        <v>136</v>
      </c>
      <c r="H140" s="170">
        <v>306</v>
      </c>
      <c r="I140" s="171"/>
      <c r="L140" s="167"/>
      <c r="M140" s="172"/>
      <c r="N140" s="173"/>
      <c r="O140" s="173"/>
      <c r="P140" s="173"/>
      <c r="Q140" s="173"/>
      <c r="R140" s="173"/>
      <c r="S140" s="173"/>
      <c r="T140" s="174"/>
      <c r="AT140" s="168" t="s">
        <v>134</v>
      </c>
      <c r="AU140" s="168" t="s">
        <v>133</v>
      </c>
      <c r="AV140" s="14" t="s">
        <v>132</v>
      </c>
      <c r="AW140" s="14" t="s">
        <v>30</v>
      </c>
      <c r="AX140" s="14" t="s">
        <v>81</v>
      </c>
      <c r="AY140" s="168" t="s">
        <v>124</v>
      </c>
    </row>
    <row r="141" spans="1:65" s="2" customFormat="1" ht="33" customHeight="1">
      <c r="A141" s="31"/>
      <c r="B141" s="143"/>
      <c r="C141" s="144" t="s">
        <v>142</v>
      </c>
      <c r="D141" s="144" t="s">
        <v>128</v>
      </c>
      <c r="E141" s="145" t="s">
        <v>158</v>
      </c>
      <c r="F141" s="146" t="s">
        <v>159</v>
      </c>
      <c r="G141" s="147" t="s">
        <v>131</v>
      </c>
      <c r="H141" s="148">
        <v>34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38</v>
      </c>
      <c r="O141" s="57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6" t="s">
        <v>132</v>
      </c>
      <c r="AT141" s="156" t="s">
        <v>128</v>
      </c>
      <c r="AU141" s="156" t="s">
        <v>133</v>
      </c>
      <c r="AY141" s="16" t="s">
        <v>124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6" t="s">
        <v>81</v>
      </c>
      <c r="BK141" s="157">
        <f>ROUND(I141*H141,2)</f>
        <v>0</v>
      </c>
      <c r="BL141" s="16" t="s">
        <v>132</v>
      </c>
      <c r="BM141" s="156" t="s">
        <v>160</v>
      </c>
    </row>
    <row r="142" spans="1:65" s="13" customFormat="1">
      <c r="B142" s="158"/>
      <c r="D142" s="159" t="s">
        <v>134</v>
      </c>
      <c r="E142" s="160" t="s">
        <v>1</v>
      </c>
      <c r="F142" s="161" t="s">
        <v>135</v>
      </c>
      <c r="H142" s="162">
        <v>34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134</v>
      </c>
      <c r="AU142" s="160" t="s">
        <v>133</v>
      </c>
      <c r="AV142" s="13" t="s">
        <v>83</v>
      </c>
      <c r="AW142" s="13" t="s">
        <v>30</v>
      </c>
      <c r="AX142" s="13" t="s">
        <v>73</v>
      </c>
      <c r="AY142" s="160" t="s">
        <v>124</v>
      </c>
    </row>
    <row r="143" spans="1:65" s="14" customFormat="1">
      <c r="B143" s="167"/>
      <c r="D143" s="159" t="s">
        <v>134</v>
      </c>
      <c r="E143" s="168" t="s">
        <v>1</v>
      </c>
      <c r="F143" s="169" t="s">
        <v>136</v>
      </c>
      <c r="H143" s="170">
        <v>34</v>
      </c>
      <c r="I143" s="171"/>
      <c r="L143" s="167"/>
      <c r="M143" s="172"/>
      <c r="N143" s="173"/>
      <c r="O143" s="173"/>
      <c r="P143" s="173"/>
      <c r="Q143" s="173"/>
      <c r="R143" s="173"/>
      <c r="S143" s="173"/>
      <c r="T143" s="174"/>
      <c r="AT143" s="168" t="s">
        <v>134</v>
      </c>
      <c r="AU143" s="168" t="s">
        <v>133</v>
      </c>
      <c r="AV143" s="14" t="s">
        <v>132</v>
      </c>
      <c r="AW143" s="14" t="s">
        <v>30</v>
      </c>
      <c r="AX143" s="14" t="s">
        <v>81</v>
      </c>
      <c r="AY143" s="168" t="s">
        <v>124</v>
      </c>
    </row>
    <row r="144" spans="1:65" s="2" customFormat="1" ht="37.85" customHeight="1">
      <c r="A144" s="31"/>
      <c r="B144" s="143"/>
      <c r="C144" s="144" t="s">
        <v>161</v>
      </c>
      <c r="D144" s="144" t="s">
        <v>128</v>
      </c>
      <c r="E144" s="145" t="s">
        <v>162</v>
      </c>
      <c r="F144" s="146" t="s">
        <v>163</v>
      </c>
      <c r="G144" s="147" t="s">
        <v>131</v>
      </c>
      <c r="H144" s="148">
        <v>340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38</v>
      </c>
      <c r="O144" s="57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6" t="s">
        <v>132</v>
      </c>
      <c r="AT144" s="156" t="s">
        <v>128</v>
      </c>
      <c r="AU144" s="156" t="s">
        <v>133</v>
      </c>
      <c r="AY144" s="16" t="s">
        <v>124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6" t="s">
        <v>81</v>
      </c>
      <c r="BK144" s="157">
        <f>ROUND(I144*H144,2)</f>
        <v>0</v>
      </c>
      <c r="BL144" s="16" t="s">
        <v>132</v>
      </c>
      <c r="BM144" s="156" t="s">
        <v>126</v>
      </c>
    </row>
    <row r="145" spans="1:65" s="13" customFormat="1">
      <c r="B145" s="158"/>
      <c r="D145" s="159" t="s">
        <v>134</v>
      </c>
      <c r="E145" s="160" t="s">
        <v>1</v>
      </c>
      <c r="F145" s="161" t="s">
        <v>164</v>
      </c>
      <c r="H145" s="162">
        <v>340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134</v>
      </c>
      <c r="AU145" s="160" t="s">
        <v>133</v>
      </c>
      <c r="AV145" s="13" t="s">
        <v>83</v>
      </c>
      <c r="AW145" s="13" t="s">
        <v>30</v>
      </c>
      <c r="AX145" s="13" t="s">
        <v>73</v>
      </c>
      <c r="AY145" s="160" t="s">
        <v>124</v>
      </c>
    </row>
    <row r="146" spans="1:65" s="14" customFormat="1">
      <c r="B146" s="167"/>
      <c r="D146" s="159" t="s">
        <v>134</v>
      </c>
      <c r="E146" s="168" t="s">
        <v>1</v>
      </c>
      <c r="F146" s="169" t="s">
        <v>136</v>
      </c>
      <c r="H146" s="170">
        <v>340</v>
      </c>
      <c r="I146" s="171"/>
      <c r="L146" s="167"/>
      <c r="M146" s="172"/>
      <c r="N146" s="173"/>
      <c r="O146" s="173"/>
      <c r="P146" s="173"/>
      <c r="Q146" s="173"/>
      <c r="R146" s="173"/>
      <c r="S146" s="173"/>
      <c r="T146" s="174"/>
      <c r="AT146" s="168" t="s">
        <v>134</v>
      </c>
      <c r="AU146" s="168" t="s">
        <v>133</v>
      </c>
      <c r="AV146" s="14" t="s">
        <v>132</v>
      </c>
      <c r="AW146" s="14" t="s">
        <v>30</v>
      </c>
      <c r="AX146" s="14" t="s">
        <v>81</v>
      </c>
      <c r="AY146" s="168" t="s">
        <v>124</v>
      </c>
    </row>
    <row r="147" spans="1:65" s="12" customFormat="1" ht="20.9" customHeight="1">
      <c r="B147" s="130"/>
      <c r="D147" s="131" t="s">
        <v>72</v>
      </c>
      <c r="E147" s="141" t="s">
        <v>165</v>
      </c>
      <c r="F147" s="141" t="s">
        <v>166</v>
      </c>
      <c r="I147" s="133"/>
      <c r="J147" s="142">
        <f>BK147</f>
        <v>0</v>
      </c>
      <c r="L147" s="130"/>
      <c r="M147" s="135"/>
      <c r="N147" s="136"/>
      <c r="O147" s="136"/>
      <c r="P147" s="137">
        <f>SUM(P148:P158)</f>
        <v>0</v>
      </c>
      <c r="Q147" s="136"/>
      <c r="R147" s="137">
        <f>SUM(R148:R158)</f>
        <v>0</v>
      </c>
      <c r="S147" s="136"/>
      <c r="T147" s="138">
        <f>SUM(T148:T158)</f>
        <v>0</v>
      </c>
      <c r="AR147" s="131" t="s">
        <v>81</v>
      </c>
      <c r="AT147" s="139" t="s">
        <v>72</v>
      </c>
      <c r="AU147" s="139" t="s">
        <v>83</v>
      </c>
      <c r="AY147" s="131" t="s">
        <v>124</v>
      </c>
      <c r="BK147" s="140">
        <f>SUM(BK148:BK158)</f>
        <v>0</v>
      </c>
    </row>
    <row r="148" spans="1:65" s="2" customFormat="1" ht="24.15" customHeight="1">
      <c r="A148" s="31"/>
      <c r="B148" s="143"/>
      <c r="C148" s="144" t="s">
        <v>156</v>
      </c>
      <c r="D148" s="144" t="s">
        <v>128</v>
      </c>
      <c r="E148" s="145" t="s">
        <v>167</v>
      </c>
      <c r="F148" s="146" t="s">
        <v>168</v>
      </c>
      <c r="G148" s="147" t="s">
        <v>169</v>
      </c>
      <c r="H148" s="148">
        <v>3400</v>
      </c>
      <c r="I148" s="149"/>
      <c r="J148" s="150">
        <f>ROUND(I148*H148,2)</f>
        <v>0</v>
      </c>
      <c r="K148" s="151"/>
      <c r="L148" s="32"/>
      <c r="M148" s="152" t="s">
        <v>1</v>
      </c>
      <c r="N148" s="153" t="s">
        <v>38</v>
      </c>
      <c r="O148" s="57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6" t="s">
        <v>132</v>
      </c>
      <c r="AT148" s="156" t="s">
        <v>128</v>
      </c>
      <c r="AU148" s="156" t="s">
        <v>133</v>
      </c>
      <c r="AY148" s="16" t="s">
        <v>124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6" t="s">
        <v>81</v>
      </c>
      <c r="BK148" s="157">
        <f>ROUND(I148*H148,2)</f>
        <v>0</v>
      </c>
      <c r="BL148" s="16" t="s">
        <v>132</v>
      </c>
      <c r="BM148" s="156" t="s">
        <v>170</v>
      </c>
    </row>
    <row r="149" spans="1:65" s="13" customFormat="1">
      <c r="B149" s="158"/>
      <c r="D149" s="159" t="s">
        <v>134</v>
      </c>
      <c r="E149" s="160" t="s">
        <v>1</v>
      </c>
      <c r="F149" s="161" t="s">
        <v>171</v>
      </c>
      <c r="H149" s="162">
        <v>3400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134</v>
      </c>
      <c r="AU149" s="160" t="s">
        <v>133</v>
      </c>
      <c r="AV149" s="13" t="s">
        <v>83</v>
      </c>
      <c r="AW149" s="13" t="s">
        <v>30</v>
      </c>
      <c r="AX149" s="13" t="s">
        <v>73</v>
      </c>
      <c r="AY149" s="160" t="s">
        <v>124</v>
      </c>
    </row>
    <row r="150" spans="1:65" s="14" customFormat="1">
      <c r="B150" s="167"/>
      <c r="D150" s="159" t="s">
        <v>134</v>
      </c>
      <c r="E150" s="168" t="s">
        <v>1</v>
      </c>
      <c r="F150" s="169" t="s">
        <v>136</v>
      </c>
      <c r="H150" s="170">
        <v>3400</v>
      </c>
      <c r="I150" s="171"/>
      <c r="L150" s="167"/>
      <c r="M150" s="172"/>
      <c r="N150" s="173"/>
      <c r="O150" s="173"/>
      <c r="P150" s="173"/>
      <c r="Q150" s="173"/>
      <c r="R150" s="173"/>
      <c r="S150" s="173"/>
      <c r="T150" s="174"/>
      <c r="AT150" s="168" t="s">
        <v>134</v>
      </c>
      <c r="AU150" s="168" t="s">
        <v>133</v>
      </c>
      <c r="AV150" s="14" t="s">
        <v>132</v>
      </c>
      <c r="AW150" s="14" t="s">
        <v>30</v>
      </c>
      <c r="AX150" s="14" t="s">
        <v>81</v>
      </c>
      <c r="AY150" s="168" t="s">
        <v>124</v>
      </c>
    </row>
    <row r="151" spans="1:65" s="2" customFormat="1" ht="24.15" customHeight="1">
      <c r="A151" s="31"/>
      <c r="B151" s="143"/>
      <c r="C151" s="144" t="s">
        <v>172</v>
      </c>
      <c r="D151" s="144" t="s">
        <v>128</v>
      </c>
      <c r="E151" s="145" t="s">
        <v>173</v>
      </c>
      <c r="F151" s="146" t="s">
        <v>174</v>
      </c>
      <c r="G151" s="147" t="s">
        <v>169</v>
      </c>
      <c r="H151" s="148">
        <v>750</v>
      </c>
      <c r="I151" s="149"/>
      <c r="J151" s="150">
        <f>ROUND(I151*H151,2)</f>
        <v>0</v>
      </c>
      <c r="K151" s="151"/>
      <c r="L151" s="32"/>
      <c r="M151" s="152" t="s">
        <v>1</v>
      </c>
      <c r="N151" s="153" t="s">
        <v>38</v>
      </c>
      <c r="O151" s="57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6" t="s">
        <v>132</v>
      </c>
      <c r="AT151" s="156" t="s">
        <v>128</v>
      </c>
      <c r="AU151" s="156" t="s">
        <v>133</v>
      </c>
      <c r="AY151" s="16" t="s">
        <v>124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6" t="s">
        <v>81</v>
      </c>
      <c r="BK151" s="157">
        <f>ROUND(I151*H151,2)</f>
        <v>0</v>
      </c>
      <c r="BL151" s="16" t="s">
        <v>132</v>
      </c>
      <c r="BM151" s="156" t="s">
        <v>151</v>
      </c>
    </row>
    <row r="152" spans="1:65" s="13" customFormat="1">
      <c r="B152" s="158"/>
      <c r="D152" s="159" t="s">
        <v>134</v>
      </c>
      <c r="E152" s="160" t="s">
        <v>1</v>
      </c>
      <c r="F152" s="161" t="s">
        <v>175</v>
      </c>
      <c r="H152" s="162">
        <v>750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134</v>
      </c>
      <c r="AU152" s="160" t="s">
        <v>133</v>
      </c>
      <c r="AV152" s="13" t="s">
        <v>83</v>
      </c>
      <c r="AW152" s="13" t="s">
        <v>30</v>
      </c>
      <c r="AX152" s="13" t="s">
        <v>73</v>
      </c>
      <c r="AY152" s="160" t="s">
        <v>124</v>
      </c>
    </row>
    <row r="153" spans="1:65" s="14" customFormat="1">
      <c r="B153" s="167"/>
      <c r="D153" s="159" t="s">
        <v>134</v>
      </c>
      <c r="E153" s="168" t="s">
        <v>1</v>
      </c>
      <c r="F153" s="169" t="s">
        <v>136</v>
      </c>
      <c r="H153" s="170">
        <v>750</v>
      </c>
      <c r="I153" s="171"/>
      <c r="L153" s="167"/>
      <c r="M153" s="172"/>
      <c r="N153" s="173"/>
      <c r="O153" s="173"/>
      <c r="P153" s="173"/>
      <c r="Q153" s="173"/>
      <c r="R153" s="173"/>
      <c r="S153" s="173"/>
      <c r="T153" s="174"/>
      <c r="AT153" s="168" t="s">
        <v>134</v>
      </c>
      <c r="AU153" s="168" t="s">
        <v>133</v>
      </c>
      <c r="AV153" s="14" t="s">
        <v>132</v>
      </c>
      <c r="AW153" s="14" t="s">
        <v>30</v>
      </c>
      <c r="AX153" s="14" t="s">
        <v>81</v>
      </c>
      <c r="AY153" s="168" t="s">
        <v>124</v>
      </c>
    </row>
    <row r="154" spans="1:65" s="2" customFormat="1" ht="24.15" customHeight="1">
      <c r="A154" s="31"/>
      <c r="B154" s="143"/>
      <c r="C154" s="144" t="s">
        <v>160</v>
      </c>
      <c r="D154" s="144" t="s">
        <v>128</v>
      </c>
      <c r="E154" s="145" t="s">
        <v>176</v>
      </c>
      <c r="F154" s="146" t="s">
        <v>177</v>
      </c>
      <c r="G154" s="147" t="s">
        <v>169</v>
      </c>
      <c r="H154" s="148">
        <v>230</v>
      </c>
      <c r="I154" s="149"/>
      <c r="J154" s="150">
        <f>ROUND(I154*H154,2)</f>
        <v>0</v>
      </c>
      <c r="K154" s="151"/>
      <c r="L154" s="32"/>
      <c r="M154" s="152" t="s">
        <v>1</v>
      </c>
      <c r="N154" s="153" t="s">
        <v>38</v>
      </c>
      <c r="O154" s="57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6" t="s">
        <v>132</v>
      </c>
      <c r="AT154" s="156" t="s">
        <v>128</v>
      </c>
      <c r="AU154" s="156" t="s">
        <v>133</v>
      </c>
      <c r="AY154" s="16" t="s">
        <v>124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6" t="s">
        <v>81</v>
      </c>
      <c r="BK154" s="157">
        <f>ROUND(I154*H154,2)</f>
        <v>0</v>
      </c>
      <c r="BL154" s="16" t="s">
        <v>132</v>
      </c>
      <c r="BM154" s="156" t="s">
        <v>165</v>
      </c>
    </row>
    <row r="155" spans="1:65" s="13" customFormat="1">
      <c r="B155" s="158"/>
      <c r="D155" s="159" t="s">
        <v>134</v>
      </c>
      <c r="E155" s="160" t="s">
        <v>1</v>
      </c>
      <c r="F155" s="161" t="s">
        <v>178</v>
      </c>
      <c r="H155" s="162">
        <v>230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134</v>
      </c>
      <c r="AU155" s="160" t="s">
        <v>133</v>
      </c>
      <c r="AV155" s="13" t="s">
        <v>83</v>
      </c>
      <c r="AW155" s="13" t="s">
        <v>30</v>
      </c>
      <c r="AX155" s="13" t="s">
        <v>73</v>
      </c>
      <c r="AY155" s="160" t="s">
        <v>124</v>
      </c>
    </row>
    <row r="156" spans="1:65" s="14" customFormat="1">
      <c r="B156" s="167"/>
      <c r="D156" s="159" t="s">
        <v>134</v>
      </c>
      <c r="E156" s="168" t="s">
        <v>1</v>
      </c>
      <c r="F156" s="169" t="s">
        <v>136</v>
      </c>
      <c r="H156" s="170">
        <v>230</v>
      </c>
      <c r="I156" s="171"/>
      <c r="L156" s="167"/>
      <c r="M156" s="172"/>
      <c r="N156" s="173"/>
      <c r="O156" s="173"/>
      <c r="P156" s="173"/>
      <c r="Q156" s="173"/>
      <c r="R156" s="173"/>
      <c r="S156" s="173"/>
      <c r="T156" s="174"/>
      <c r="AT156" s="168" t="s">
        <v>134</v>
      </c>
      <c r="AU156" s="168" t="s">
        <v>133</v>
      </c>
      <c r="AV156" s="14" t="s">
        <v>132</v>
      </c>
      <c r="AW156" s="14" t="s">
        <v>30</v>
      </c>
      <c r="AX156" s="14" t="s">
        <v>81</v>
      </c>
      <c r="AY156" s="168" t="s">
        <v>124</v>
      </c>
    </row>
    <row r="157" spans="1:65" s="2" customFormat="1" ht="33" customHeight="1">
      <c r="A157" s="31"/>
      <c r="B157" s="143"/>
      <c r="C157" s="144" t="s">
        <v>179</v>
      </c>
      <c r="D157" s="144" t="s">
        <v>128</v>
      </c>
      <c r="E157" s="145" t="s">
        <v>180</v>
      </c>
      <c r="F157" s="146" t="s">
        <v>181</v>
      </c>
      <c r="G157" s="147" t="s">
        <v>182</v>
      </c>
      <c r="H157" s="148">
        <v>595</v>
      </c>
      <c r="I157" s="149"/>
      <c r="J157" s="150">
        <f>ROUND(I157*H157,2)</f>
        <v>0</v>
      </c>
      <c r="K157" s="151"/>
      <c r="L157" s="32"/>
      <c r="M157" s="152" t="s">
        <v>1</v>
      </c>
      <c r="N157" s="153" t="s">
        <v>38</v>
      </c>
      <c r="O157" s="57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6" t="s">
        <v>132</v>
      </c>
      <c r="AT157" s="156" t="s">
        <v>128</v>
      </c>
      <c r="AU157" s="156" t="s">
        <v>133</v>
      </c>
      <c r="AY157" s="16" t="s">
        <v>124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6" t="s">
        <v>81</v>
      </c>
      <c r="BK157" s="157">
        <f>ROUND(I157*H157,2)</f>
        <v>0</v>
      </c>
      <c r="BL157" s="16" t="s">
        <v>132</v>
      </c>
      <c r="BM157" s="156" t="s">
        <v>183</v>
      </c>
    </row>
    <row r="158" spans="1:65" s="13" customFormat="1">
      <c r="B158" s="158"/>
      <c r="D158" s="159" t="s">
        <v>134</v>
      </c>
      <c r="E158" s="160" t="s">
        <v>1</v>
      </c>
      <c r="F158" s="161" t="s">
        <v>184</v>
      </c>
      <c r="H158" s="162">
        <v>595</v>
      </c>
      <c r="I158" s="163"/>
      <c r="L158" s="158"/>
      <c r="M158" s="179"/>
      <c r="N158" s="180"/>
      <c r="O158" s="180"/>
      <c r="P158" s="180"/>
      <c r="Q158" s="180"/>
      <c r="R158" s="180"/>
      <c r="S158" s="180"/>
      <c r="T158" s="181"/>
      <c r="AT158" s="160" t="s">
        <v>134</v>
      </c>
      <c r="AU158" s="160" t="s">
        <v>133</v>
      </c>
      <c r="AV158" s="13" t="s">
        <v>83</v>
      </c>
      <c r="AW158" s="13" t="s">
        <v>30</v>
      </c>
      <c r="AX158" s="13" t="s">
        <v>81</v>
      </c>
      <c r="AY158" s="160" t="s">
        <v>124</v>
      </c>
    </row>
    <row r="159" spans="1:65" s="2" customFormat="1" ht="7" customHeight="1">
      <c r="A159" s="31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32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autoFilter ref="C120:K158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6"/>
  <sheetViews>
    <sheetView showGridLines="0" topLeftCell="A4" workbookViewId="0">
      <selection activeCell="F13" sqref="F13"/>
    </sheetView>
  </sheetViews>
  <sheetFormatPr defaultRowHeight="10.3"/>
  <cols>
    <col min="1" max="1" width="8.36328125" style="1" customWidth="1"/>
    <col min="2" max="2" width="1.1796875" style="1" customWidth="1"/>
    <col min="3" max="3" width="4.1796875" style="1" customWidth="1"/>
    <col min="4" max="4" width="4.36328125" style="1" customWidth="1"/>
    <col min="5" max="5" width="17.1796875" style="1" customWidth="1"/>
    <col min="6" max="6" width="50.81640625" style="1" customWidth="1"/>
    <col min="7" max="7" width="7.453125" style="1" customWidth="1"/>
    <col min="8" max="8" width="14" style="1" customWidth="1"/>
    <col min="9" max="9" width="15.81640625" style="1" customWidth="1"/>
    <col min="10" max="10" width="22.36328125" style="1" customWidth="1"/>
    <col min="11" max="11" width="22.36328125" style="1" hidden="1" customWidth="1"/>
    <col min="12" max="12" width="9.36328125" style="1" customWidth="1"/>
    <col min="13" max="13" width="10.81640625" style="1" hidden="1" customWidth="1"/>
    <col min="14" max="14" width="9.36328125" style="1" hidden="1"/>
    <col min="15" max="20" width="14.1796875" style="1" hidden="1" customWidth="1"/>
    <col min="21" max="21" width="16.36328125" style="1" hidden="1" customWidth="1"/>
    <col min="22" max="22" width="12.36328125" style="1" customWidth="1"/>
    <col min="23" max="23" width="16.36328125" style="1" customWidth="1"/>
    <col min="24" max="24" width="12.36328125" style="1" customWidth="1"/>
    <col min="25" max="25" width="15" style="1" customWidth="1"/>
    <col min="26" max="26" width="11" style="1" customWidth="1"/>
    <col min="27" max="27" width="15" style="1" customWidth="1"/>
    <col min="28" max="28" width="16.36328125" style="1" customWidth="1"/>
    <col min="29" max="29" width="11" style="1" customWidth="1"/>
    <col min="30" max="30" width="15" style="1" customWidth="1"/>
    <col min="31" max="31" width="16.36328125" style="1" customWidth="1"/>
    <col min="44" max="65" width="9.36328125" style="1" hidden="1"/>
  </cols>
  <sheetData>
    <row r="2" spans="1:46" s="1" customFormat="1" ht="37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85</v>
      </c>
    </row>
    <row r="3" spans="1:46" s="1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2" t="str">
        <f>'Rekapitulace stavby'!K6</f>
        <v>Revitalizace vodní nádrže k.ú. Vratíkov</v>
      </c>
      <c r="F7" s="243"/>
      <c r="G7" s="243"/>
      <c r="H7" s="243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2" t="s">
        <v>634</v>
      </c>
      <c r="F9" s="241"/>
      <c r="G9" s="241"/>
      <c r="H9" s="241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45816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5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4" t="str">
        <f>'Rekapitulace stavby'!E14</f>
        <v>Vyplň údaj</v>
      </c>
      <c r="F18" s="214"/>
      <c r="G18" s="214"/>
      <c r="H18" s="214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8" t="s">
        <v>1</v>
      </c>
      <c r="F27" s="218"/>
      <c r="G27" s="218"/>
      <c r="H27" s="21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97" t="s">
        <v>37</v>
      </c>
      <c r="E33" s="26" t="s">
        <v>38</v>
      </c>
      <c r="F33" s="98">
        <f>ROUND((SUM(BE127:BE205)),  2)</f>
        <v>0</v>
      </c>
      <c r="G33" s="31"/>
      <c r="H33" s="31"/>
      <c r="I33" s="99">
        <v>0.21</v>
      </c>
      <c r="J33" s="98">
        <f>ROUND(((SUM(BE127:BE205))*I33),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26" t="s">
        <v>39</v>
      </c>
      <c r="F34" s="98">
        <f>ROUND((SUM(BF127:BF205)),  2)</f>
        <v>0</v>
      </c>
      <c r="G34" s="31"/>
      <c r="H34" s="31"/>
      <c r="I34" s="99">
        <v>0.15</v>
      </c>
      <c r="J34" s="98">
        <f>ROUND(((SUM(BF127:BF205))*I34),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40</v>
      </c>
      <c r="F35" s="98">
        <f>ROUND((SUM(BG127:BG205)),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41</v>
      </c>
      <c r="F36" s="98">
        <f>ROUND((SUM(BH127:BH205)),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42</v>
      </c>
      <c r="F37" s="98">
        <f>ROUND((SUM(BI127:BI205)),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4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4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4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7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2" t="str">
        <f>E7</f>
        <v>Revitalizace vodní nádrže k.ú. Vratíkov</v>
      </c>
      <c r="F85" s="243"/>
      <c r="G85" s="243"/>
      <c r="H85" s="24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2" t="str">
        <f>E9</f>
        <v>018-Vra-02 - SO-02 Rekonstrukce hráze</v>
      </c>
      <c r="F87" s="241"/>
      <c r="G87" s="241"/>
      <c r="H87" s="241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Vratíkov</v>
      </c>
      <c r="G89" s="31"/>
      <c r="H89" s="31"/>
      <c r="I89" s="26" t="s">
        <v>22</v>
      </c>
      <c r="J89" s="54">
        <f>IF(J12="","",J12)</f>
        <v>45816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5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J127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5" customHeight="1">
      <c r="B97" s="111"/>
      <c r="D97" s="112" t="s">
        <v>104</v>
      </c>
      <c r="E97" s="113"/>
      <c r="F97" s="113"/>
      <c r="G97" s="113"/>
      <c r="H97" s="113"/>
      <c r="I97" s="113"/>
      <c r="J97" s="114">
        <f>J128</f>
        <v>0</v>
      </c>
      <c r="L97" s="111"/>
    </row>
    <row r="98" spans="1:31" s="10" customFormat="1" ht="19.95" customHeight="1">
      <c r="B98" s="115"/>
      <c r="D98" s="116" t="s">
        <v>105</v>
      </c>
      <c r="E98" s="117"/>
      <c r="F98" s="117"/>
      <c r="G98" s="117"/>
      <c r="H98" s="117"/>
      <c r="I98" s="117"/>
      <c r="J98" s="118">
        <f>J129</f>
        <v>0</v>
      </c>
      <c r="L98" s="115"/>
    </row>
    <row r="99" spans="1:31" s="10" customFormat="1" ht="14.9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J130</f>
        <v>0</v>
      </c>
      <c r="L99" s="115"/>
    </row>
    <row r="100" spans="1:31" s="10" customFormat="1" ht="14.9" customHeight="1">
      <c r="B100" s="115"/>
      <c r="D100" s="116" t="s">
        <v>106</v>
      </c>
      <c r="E100" s="117"/>
      <c r="F100" s="117"/>
      <c r="G100" s="117"/>
      <c r="H100" s="117"/>
      <c r="I100" s="117"/>
      <c r="J100" s="118">
        <f>J139</f>
        <v>0</v>
      </c>
      <c r="L100" s="115"/>
    </row>
    <row r="101" spans="1:31" s="10" customFormat="1" ht="14.9" customHeight="1">
      <c r="B101" s="115"/>
      <c r="D101" s="116" t="s">
        <v>107</v>
      </c>
      <c r="E101" s="117"/>
      <c r="F101" s="117"/>
      <c r="G101" s="117"/>
      <c r="H101" s="117"/>
      <c r="I101" s="117"/>
      <c r="J101" s="118">
        <f>J149</f>
        <v>0</v>
      </c>
      <c r="L101" s="115"/>
    </row>
    <row r="102" spans="1:31" s="10" customFormat="1" ht="14.9" customHeight="1">
      <c r="B102" s="115"/>
      <c r="D102" s="116" t="s">
        <v>186</v>
      </c>
      <c r="E102" s="117"/>
      <c r="F102" s="117"/>
      <c r="G102" s="117"/>
      <c r="H102" s="117"/>
      <c r="I102" s="117"/>
      <c r="J102" s="118">
        <f>J162</f>
        <v>0</v>
      </c>
      <c r="L102" s="115"/>
    </row>
    <row r="103" spans="1:31" s="10" customFormat="1" ht="14.9" customHeight="1">
      <c r="B103" s="115"/>
      <c r="D103" s="116" t="s">
        <v>108</v>
      </c>
      <c r="E103" s="117"/>
      <c r="F103" s="117"/>
      <c r="G103" s="117"/>
      <c r="H103" s="117"/>
      <c r="I103" s="117"/>
      <c r="J103" s="118">
        <f>J169</f>
        <v>0</v>
      </c>
      <c r="L103" s="115"/>
    </row>
    <row r="104" spans="1:31" s="10" customFormat="1" ht="19.95" customHeight="1">
      <c r="B104" s="115"/>
      <c r="D104" s="116" t="s">
        <v>187</v>
      </c>
      <c r="E104" s="117"/>
      <c r="F104" s="117"/>
      <c r="G104" s="117"/>
      <c r="H104" s="117"/>
      <c r="I104" s="117"/>
      <c r="J104" s="118">
        <f>J188</f>
        <v>0</v>
      </c>
      <c r="L104" s="115"/>
    </row>
    <row r="105" spans="1:31" s="10" customFormat="1" ht="14.9" customHeight="1">
      <c r="B105" s="115"/>
      <c r="D105" s="116" t="s">
        <v>188</v>
      </c>
      <c r="E105" s="117"/>
      <c r="F105" s="117"/>
      <c r="G105" s="117"/>
      <c r="H105" s="117"/>
      <c r="I105" s="117"/>
      <c r="J105" s="118">
        <f>J189</f>
        <v>0</v>
      </c>
      <c r="L105" s="115"/>
    </row>
    <row r="106" spans="1:31" s="10" customFormat="1" ht="14.9" customHeight="1">
      <c r="B106" s="115"/>
      <c r="D106" s="116" t="s">
        <v>189</v>
      </c>
      <c r="E106" s="117"/>
      <c r="F106" s="117"/>
      <c r="G106" s="117"/>
      <c r="H106" s="117"/>
      <c r="I106" s="117"/>
      <c r="J106" s="118">
        <f>J193</f>
        <v>0</v>
      </c>
      <c r="L106" s="115"/>
    </row>
    <row r="107" spans="1:31" s="10" customFormat="1" ht="19.95" customHeight="1">
      <c r="B107" s="115"/>
      <c r="D107" s="116" t="s">
        <v>190</v>
      </c>
      <c r="E107" s="117"/>
      <c r="F107" s="117"/>
      <c r="G107" s="117"/>
      <c r="H107" s="117"/>
      <c r="I107" s="117"/>
      <c r="J107" s="118">
        <f>J204</f>
        <v>0</v>
      </c>
      <c r="L107" s="115"/>
    </row>
    <row r="108" spans="1:31" s="2" customFormat="1" ht="21.75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7" customHeight="1">
      <c r="A109" s="31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7" customHeight="1">
      <c r="A113" s="31"/>
      <c r="B113" s="48"/>
      <c r="C113" s="49"/>
      <c r="D113" s="49"/>
      <c r="E113" s="49"/>
      <c r="F113" s="49"/>
      <c r="G113" s="49"/>
      <c r="H113" s="49"/>
      <c r="I113" s="49"/>
      <c r="J113" s="49"/>
      <c r="K113" s="49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5" customHeight="1">
      <c r="A114" s="31"/>
      <c r="B114" s="32"/>
      <c r="C114" s="20" t="s">
        <v>109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7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16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6.5" customHeight="1">
      <c r="A117" s="31"/>
      <c r="B117" s="32"/>
      <c r="C117" s="31"/>
      <c r="D117" s="31"/>
      <c r="E117" s="242" t="str">
        <f>E7</f>
        <v>Revitalizace vodní nádrže k.ú. Vratíkov</v>
      </c>
      <c r="F117" s="243"/>
      <c r="G117" s="243"/>
      <c r="H117" s="243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97</v>
      </c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1"/>
      <c r="D119" s="31"/>
      <c r="E119" s="232" t="str">
        <f>E9</f>
        <v>018-Vra-02 - SO-02 Rekonstrukce hráze</v>
      </c>
      <c r="F119" s="241"/>
      <c r="G119" s="241"/>
      <c r="H119" s="24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7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20</v>
      </c>
      <c r="D121" s="31"/>
      <c r="E121" s="31"/>
      <c r="F121" s="24" t="str">
        <f>F12</f>
        <v>Vratíkov</v>
      </c>
      <c r="G121" s="31"/>
      <c r="H121" s="31"/>
      <c r="I121" s="26" t="s">
        <v>22</v>
      </c>
      <c r="J121" s="54">
        <f>IF(J12="","",J12)</f>
        <v>45816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7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15" customHeight="1">
      <c r="A123" s="31"/>
      <c r="B123" s="32"/>
      <c r="C123" s="26" t="s">
        <v>23</v>
      </c>
      <c r="D123" s="31"/>
      <c r="E123" s="31"/>
      <c r="F123" s="24" t="str">
        <f>E15</f>
        <v xml:space="preserve"> </v>
      </c>
      <c r="G123" s="31"/>
      <c r="H123" s="31"/>
      <c r="I123" s="26" t="s">
        <v>29</v>
      </c>
      <c r="J123" s="29" t="str">
        <f>E21</f>
        <v xml:space="preserve"> </v>
      </c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15" customHeight="1">
      <c r="A124" s="31"/>
      <c r="B124" s="32"/>
      <c r="C124" s="26" t="s">
        <v>27</v>
      </c>
      <c r="D124" s="31"/>
      <c r="E124" s="31"/>
      <c r="F124" s="24" t="str">
        <f>IF(E18="","",E18)</f>
        <v>Vyplň údaj</v>
      </c>
      <c r="G124" s="31"/>
      <c r="H124" s="31"/>
      <c r="I124" s="26" t="s">
        <v>31</v>
      </c>
      <c r="J124" s="29" t="str">
        <f>E24</f>
        <v xml:space="preserve"> 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19"/>
      <c r="B126" s="120"/>
      <c r="C126" s="121" t="s">
        <v>110</v>
      </c>
      <c r="D126" s="122" t="s">
        <v>58</v>
      </c>
      <c r="E126" s="122" t="s">
        <v>54</v>
      </c>
      <c r="F126" s="122" t="s">
        <v>55</v>
      </c>
      <c r="G126" s="122" t="s">
        <v>111</v>
      </c>
      <c r="H126" s="122" t="s">
        <v>112</v>
      </c>
      <c r="I126" s="122" t="s">
        <v>113</v>
      </c>
      <c r="J126" s="123" t="s">
        <v>101</v>
      </c>
      <c r="K126" s="124" t="s">
        <v>114</v>
      </c>
      <c r="L126" s="125"/>
      <c r="M126" s="61" t="s">
        <v>1</v>
      </c>
      <c r="N126" s="62" t="s">
        <v>37</v>
      </c>
      <c r="O126" s="62" t="s">
        <v>115</v>
      </c>
      <c r="P126" s="62" t="s">
        <v>116</v>
      </c>
      <c r="Q126" s="62" t="s">
        <v>117</v>
      </c>
      <c r="R126" s="62" t="s">
        <v>118</v>
      </c>
      <c r="S126" s="62" t="s">
        <v>119</v>
      </c>
      <c r="T126" s="63" t="s">
        <v>120</v>
      </c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</row>
    <row r="127" spans="1:63" s="2" customFormat="1" ht="22.85" customHeight="1">
      <c r="A127" s="31"/>
      <c r="B127" s="32"/>
      <c r="C127" s="68" t="s">
        <v>121</v>
      </c>
      <c r="D127" s="31"/>
      <c r="E127" s="31"/>
      <c r="F127" s="31"/>
      <c r="G127" s="31"/>
      <c r="H127" s="31"/>
      <c r="I127" s="31"/>
      <c r="J127" s="126">
        <f>BK127</f>
        <v>0</v>
      </c>
      <c r="K127" s="31"/>
      <c r="L127" s="32"/>
      <c r="M127" s="64"/>
      <c r="N127" s="55"/>
      <c r="O127" s="65"/>
      <c r="P127" s="127">
        <f>P128</f>
        <v>0</v>
      </c>
      <c r="Q127" s="65"/>
      <c r="R127" s="127">
        <f>R128</f>
        <v>177.83730599999998</v>
      </c>
      <c r="S127" s="65"/>
      <c r="T127" s="128">
        <f>T128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72</v>
      </c>
      <c r="AU127" s="16" t="s">
        <v>103</v>
      </c>
      <c r="BK127" s="129">
        <f>BK128</f>
        <v>0</v>
      </c>
    </row>
    <row r="128" spans="1:63" s="12" customFormat="1" ht="25.95" customHeight="1">
      <c r="B128" s="130"/>
      <c r="D128" s="131" t="s">
        <v>72</v>
      </c>
      <c r="E128" s="132" t="s">
        <v>122</v>
      </c>
      <c r="F128" s="132" t="s">
        <v>123</v>
      </c>
      <c r="I128" s="133"/>
      <c r="J128" s="134">
        <f>BK128</f>
        <v>0</v>
      </c>
      <c r="L128" s="130"/>
      <c r="M128" s="135"/>
      <c r="N128" s="136"/>
      <c r="O128" s="136"/>
      <c r="P128" s="137">
        <f>P129+P188+P204</f>
        <v>0</v>
      </c>
      <c r="Q128" s="136"/>
      <c r="R128" s="137">
        <f>R129+R188+R204</f>
        <v>177.83730599999998</v>
      </c>
      <c r="S128" s="136"/>
      <c r="T128" s="138">
        <f>T129+T188+T204</f>
        <v>0</v>
      </c>
      <c r="AR128" s="131" t="s">
        <v>81</v>
      </c>
      <c r="AT128" s="139" t="s">
        <v>72</v>
      </c>
      <c r="AU128" s="139" t="s">
        <v>73</v>
      </c>
      <c r="AY128" s="131" t="s">
        <v>124</v>
      </c>
      <c r="BK128" s="140">
        <f>BK129+BK188+BK204</f>
        <v>0</v>
      </c>
    </row>
    <row r="129" spans="1:65" s="12" customFormat="1" ht="22.85" customHeight="1">
      <c r="B129" s="130"/>
      <c r="D129" s="131" t="s">
        <v>72</v>
      </c>
      <c r="E129" s="141" t="s">
        <v>81</v>
      </c>
      <c r="F129" s="141" t="s">
        <v>125</v>
      </c>
      <c r="I129" s="133"/>
      <c r="J129" s="142">
        <f>BK129</f>
        <v>0</v>
      </c>
      <c r="L129" s="130"/>
      <c r="M129" s="135"/>
      <c r="N129" s="136"/>
      <c r="O129" s="136"/>
      <c r="P129" s="137">
        <f>P130+P139+P149+P162+P169</f>
        <v>0</v>
      </c>
      <c r="Q129" s="136"/>
      <c r="R129" s="137">
        <f>R130+R139+R149+R162+R169</f>
        <v>9.9599999999999992E-4</v>
      </c>
      <c r="S129" s="136"/>
      <c r="T129" s="138">
        <f>T130+T139+T149+T162+T169</f>
        <v>0</v>
      </c>
      <c r="AR129" s="131" t="s">
        <v>81</v>
      </c>
      <c r="AT129" s="139" t="s">
        <v>72</v>
      </c>
      <c r="AU129" s="139" t="s">
        <v>81</v>
      </c>
      <c r="AY129" s="131" t="s">
        <v>124</v>
      </c>
      <c r="BK129" s="140">
        <f>BK130+BK139+BK149+BK162+BK169</f>
        <v>0</v>
      </c>
    </row>
    <row r="130" spans="1:65" s="12" customFormat="1" ht="20.9" customHeight="1">
      <c r="B130" s="130"/>
      <c r="D130" s="131" t="s">
        <v>72</v>
      </c>
      <c r="E130" s="141" t="s">
        <v>179</v>
      </c>
      <c r="F130" s="141" t="s">
        <v>191</v>
      </c>
      <c r="I130" s="133"/>
      <c r="J130" s="142">
        <f>BK130</f>
        <v>0</v>
      </c>
      <c r="L130" s="130"/>
      <c r="M130" s="135"/>
      <c r="N130" s="136"/>
      <c r="O130" s="136"/>
      <c r="P130" s="137">
        <f>SUM(P131:P138)</f>
        <v>0</v>
      </c>
      <c r="Q130" s="136"/>
      <c r="R130" s="137">
        <f>SUM(R131:R138)</f>
        <v>0</v>
      </c>
      <c r="S130" s="136"/>
      <c r="T130" s="138">
        <f>SUM(T131:T138)</f>
        <v>0</v>
      </c>
      <c r="AR130" s="131" t="s">
        <v>81</v>
      </c>
      <c r="AT130" s="139" t="s">
        <v>72</v>
      </c>
      <c r="AU130" s="139" t="s">
        <v>83</v>
      </c>
      <c r="AY130" s="131" t="s">
        <v>124</v>
      </c>
      <c r="BK130" s="140">
        <f>SUM(BK131:BK138)</f>
        <v>0</v>
      </c>
    </row>
    <row r="131" spans="1:65" s="2" customFormat="1" ht="37.85" customHeight="1">
      <c r="A131" s="31"/>
      <c r="B131" s="143"/>
      <c r="C131" s="144" t="s">
        <v>81</v>
      </c>
      <c r="D131" s="144" t="s">
        <v>128</v>
      </c>
      <c r="E131" s="145" t="s">
        <v>192</v>
      </c>
      <c r="F131" s="146" t="s">
        <v>193</v>
      </c>
      <c r="G131" s="147" t="s">
        <v>169</v>
      </c>
      <c r="H131" s="148">
        <v>250</v>
      </c>
      <c r="I131" s="149"/>
      <c r="J131" s="150">
        <f>ROUND(I131*H131,2)</f>
        <v>0</v>
      </c>
      <c r="K131" s="151"/>
      <c r="L131" s="32"/>
      <c r="M131" s="152" t="s">
        <v>1</v>
      </c>
      <c r="N131" s="153" t="s">
        <v>38</v>
      </c>
      <c r="O131" s="57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132</v>
      </c>
      <c r="AT131" s="156" t="s">
        <v>128</v>
      </c>
      <c r="AU131" s="156" t="s">
        <v>133</v>
      </c>
      <c r="AY131" s="16" t="s">
        <v>124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6" t="s">
        <v>81</v>
      </c>
      <c r="BK131" s="157">
        <f>ROUND(I131*H131,2)</f>
        <v>0</v>
      </c>
      <c r="BL131" s="16" t="s">
        <v>132</v>
      </c>
      <c r="BM131" s="156" t="s">
        <v>83</v>
      </c>
    </row>
    <row r="132" spans="1:65" s="13" customFormat="1">
      <c r="B132" s="158"/>
      <c r="D132" s="159" t="s">
        <v>134</v>
      </c>
      <c r="E132" s="160" t="s">
        <v>1</v>
      </c>
      <c r="F132" s="161" t="s">
        <v>194</v>
      </c>
      <c r="H132" s="162">
        <v>250</v>
      </c>
      <c r="I132" s="163"/>
      <c r="L132" s="158"/>
      <c r="M132" s="164"/>
      <c r="N132" s="165"/>
      <c r="O132" s="165"/>
      <c r="P132" s="165"/>
      <c r="Q132" s="165"/>
      <c r="R132" s="165"/>
      <c r="S132" s="165"/>
      <c r="T132" s="166"/>
      <c r="AT132" s="160" t="s">
        <v>134</v>
      </c>
      <c r="AU132" s="160" t="s">
        <v>133</v>
      </c>
      <c r="AV132" s="13" t="s">
        <v>83</v>
      </c>
      <c r="AW132" s="13" t="s">
        <v>30</v>
      </c>
      <c r="AX132" s="13" t="s">
        <v>73</v>
      </c>
      <c r="AY132" s="160" t="s">
        <v>124</v>
      </c>
    </row>
    <row r="133" spans="1:65" s="14" customFormat="1">
      <c r="B133" s="167"/>
      <c r="D133" s="159" t="s">
        <v>134</v>
      </c>
      <c r="E133" s="168" t="s">
        <v>1</v>
      </c>
      <c r="F133" s="169" t="s">
        <v>136</v>
      </c>
      <c r="H133" s="170">
        <v>250</v>
      </c>
      <c r="I133" s="171"/>
      <c r="L133" s="167"/>
      <c r="M133" s="172"/>
      <c r="N133" s="173"/>
      <c r="O133" s="173"/>
      <c r="P133" s="173"/>
      <c r="Q133" s="173"/>
      <c r="R133" s="173"/>
      <c r="S133" s="173"/>
      <c r="T133" s="174"/>
      <c r="AT133" s="168" t="s">
        <v>134</v>
      </c>
      <c r="AU133" s="168" t="s">
        <v>133</v>
      </c>
      <c r="AV133" s="14" t="s">
        <v>132</v>
      </c>
      <c r="AW133" s="14" t="s">
        <v>30</v>
      </c>
      <c r="AX133" s="14" t="s">
        <v>81</v>
      </c>
      <c r="AY133" s="168" t="s">
        <v>124</v>
      </c>
    </row>
    <row r="134" spans="1:65" s="2" customFormat="1" ht="24.15" customHeight="1">
      <c r="A134" s="31"/>
      <c r="B134" s="143"/>
      <c r="C134" s="144" t="s">
        <v>83</v>
      </c>
      <c r="D134" s="144" t="s">
        <v>128</v>
      </c>
      <c r="E134" s="145" t="s">
        <v>195</v>
      </c>
      <c r="F134" s="146" t="s">
        <v>196</v>
      </c>
      <c r="G134" s="147" t="s">
        <v>169</v>
      </c>
      <c r="H134" s="148">
        <v>250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38</v>
      </c>
      <c r="O134" s="57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6" t="s">
        <v>132</v>
      </c>
      <c r="AT134" s="156" t="s">
        <v>128</v>
      </c>
      <c r="AU134" s="156" t="s">
        <v>133</v>
      </c>
      <c r="AY134" s="16" t="s">
        <v>124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6" t="s">
        <v>81</v>
      </c>
      <c r="BK134" s="157">
        <f>ROUND(I134*H134,2)</f>
        <v>0</v>
      </c>
      <c r="BL134" s="16" t="s">
        <v>132</v>
      </c>
      <c r="BM134" s="156" t="s">
        <v>132</v>
      </c>
    </row>
    <row r="135" spans="1:65" s="2" customFormat="1" ht="42.9">
      <c r="A135" s="31"/>
      <c r="B135" s="32"/>
      <c r="C135" s="31"/>
      <c r="D135" s="159" t="s">
        <v>148</v>
      </c>
      <c r="E135" s="31"/>
      <c r="F135" s="175" t="s">
        <v>197</v>
      </c>
      <c r="G135" s="31"/>
      <c r="H135" s="31"/>
      <c r="I135" s="176"/>
      <c r="J135" s="31"/>
      <c r="K135" s="31"/>
      <c r="L135" s="32"/>
      <c r="M135" s="177"/>
      <c r="N135" s="178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148</v>
      </c>
      <c r="AU135" s="16" t="s">
        <v>133</v>
      </c>
    </row>
    <row r="136" spans="1:65" s="13" customFormat="1">
      <c r="B136" s="158"/>
      <c r="D136" s="159" t="s">
        <v>134</v>
      </c>
      <c r="E136" s="160" t="s">
        <v>1</v>
      </c>
      <c r="F136" s="161" t="s">
        <v>194</v>
      </c>
      <c r="H136" s="162">
        <v>250</v>
      </c>
      <c r="I136" s="163"/>
      <c r="L136" s="158"/>
      <c r="M136" s="164"/>
      <c r="N136" s="165"/>
      <c r="O136" s="165"/>
      <c r="P136" s="165"/>
      <c r="Q136" s="165"/>
      <c r="R136" s="165"/>
      <c r="S136" s="165"/>
      <c r="T136" s="166"/>
      <c r="AT136" s="160" t="s">
        <v>134</v>
      </c>
      <c r="AU136" s="160" t="s">
        <v>133</v>
      </c>
      <c r="AV136" s="13" t="s">
        <v>83</v>
      </c>
      <c r="AW136" s="13" t="s">
        <v>30</v>
      </c>
      <c r="AX136" s="13" t="s">
        <v>73</v>
      </c>
      <c r="AY136" s="160" t="s">
        <v>124</v>
      </c>
    </row>
    <row r="137" spans="1:65" s="14" customFormat="1">
      <c r="B137" s="167"/>
      <c r="D137" s="159" t="s">
        <v>134</v>
      </c>
      <c r="E137" s="168" t="s">
        <v>1</v>
      </c>
      <c r="F137" s="169" t="s">
        <v>136</v>
      </c>
      <c r="H137" s="170">
        <v>250</v>
      </c>
      <c r="I137" s="171"/>
      <c r="L137" s="167"/>
      <c r="M137" s="172"/>
      <c r="N137" s="173"/>
      <c r="O137" s="173"/>
      <c r="P137" s="173"/>
      <c r="Q137" s="173"/>
      <c r="R137" s="173"/>
      <c r="S137" s="173"/>
      <c r="T137" s="174"/>
      <c r="AT137" s="168" t="s">
        <v>134</v>
      </c>
      <c r="AU137" s="168" t="s">
        <v>133</v>
      </c>
      <c r="AV137" s="14" t="s">
        <v>132</v>
      </c>
      <c r="AW137" s="14" t="s">
        <v>30</v>
      </c>
      <c r="AX137" s="14" t="s">
        <v>81</v>
      </c>
      <c r="AY137" s="168" t="s">
        <v>124</v>
      </c>
    </row>
    <row r="138" spans="1:65" s="2" customFormat="1" ht="16.5" customHeight="1">
      <c r="A138" s="31"/>
      <c r="B138" s="143"/>
      <c r="C138" s="144" t="s">
        <v>133</v>
      </c>
      <c r="D138" s="144" t="s">
        <v>128</v>
      </c>
      <c r="E138" s="145" t="s">
        <v>198</v>
      </c>
      <c r="F138" s="146" t="s">
        <v>199</v>
      </c>
      <c r="G138" s="147" t="s">
        <v>200</v>
      </c>
      <c r="H138" s="148">
        <v>10</v>
      </c>
      <c r="I138" s="149"/>
      <c r="J138" s="150">
        <f>ROUND(I138*H138,2)</f>
        <v>0</v>
      </c>
      <c r="K138" s="151"/>
      <c r="L138" s="32"/>
      <c r="M138" s="152" t="s">
        <v>1</v>
      </c>
      <c r="N138" s="153" t="s">
        <v>38</v>
      </c>
      <c r="O138" s="57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6" t="s">
        <v>132</v>
      </c>
      <c r="AT138" s="156" t="s">
        <v>128</v>
      </c>
      <c r="AU138" s="156" t="s">
        <v>133</v>
      </c>
      <c r="AY138" s="16" t="s">
        <v>124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6" t="s">
        <v>81</v>
      </c>
      <c r="BK138" s="157">
        <f>ROUND(I138*H138,2)</f>
        <v>0</v>
      </c>
      <c r="BL138" s="16" t="s">
        <v>132</v>
      </c>
      <c r="BM138" s="156" t="s">
        <v>142</v>
      </c>
    </row>
    <row r="139" spans="1:65" s="12" customFormat="1" ht="20.9" customHeight="1">
      <c r="B139" s="130"/>
      <c r="D139" s="131" t="s">
        <v>72</v>
      </c>
      <c r="E139" s="141" t="s">
        <v>126</v>
      </c>
      <c r="F139" s="141" t="s">
        <v>127</v>
      </c>
      <c r="I139" s="133"/>
      <c r="J139" s="142">
        <f>BK139</f>
        <v>0</v>
      </c>
      <c r="L139" s="130"/>
      <c r="M139" s="135"/>
      <c r="N139" s="136"/>
      <c r="O139" s="136"/>
      <c r="P139" s="137">
        <f>SUM(P140:P148)</f>
        <v>0</v>
      </c>
      <c r="Q139" s="136"/>
      <c r="R139" s="137">
        <f>SUM(R140:R148)</f>
        <v>0</v>
      </c>
      <c r="S139" s="136"/>
      <c r="T139" s="138">
        <f>SUM(T140:T148)</f>
        <v>0</v>
      </c>
      <c r="AR139" s="131" t="s">
        <v>81</v>
      </c>
      <c r="AT139" s="139" t="s">
        <v>72</v>
      </c>
      <c r="AU139" s="139" t="s">
        <v>83</v>
      </c>
      <c r="AY139" s="131" t="s">
        <v>124</v>
      </c>
      <c r="BK139" s="140">
        <f>SUM(BK140:BK148)</f>
        <v>0</v>
      </c>
    </row>
    <row r="140" spans="1:65" s="2" customFormat="1" ht="33" customHeight="1">
      <c r="A140" s="31"/>
      <c r="B140" s="143"/>
      <c r="C140" s="144" t="s">
        <v>132</v>
      </c>
      <c r="D140" s="144" t="s">
        <v>128</v>
      </c>
      <c r="E140" s="145" t="s">
        <v>201</v>
      </c>
      <c r="F140" s="146" t="s">
        <v>202</v>
      </c>
      <c r="G140" s="147" t="s">
        <v>131</v>
      </c>
      <c r="H140" s="148">
        <v>410</v>
      </c>
      <c r="I140" s="149"/>
      <c r="J140" s="150">
        <f>ROUND(I140*H140,2)</f>
        <v>0</v>
      </c>
      <c r="K140" s="151"/>
      <c r="L140" s="32"/>
      <c r="M140" s="152" t="s">
        <v>1</v>
      </c>
      <c r="N140" s="153" t="s">
        <v>38</v>
      </c>
      <c r="O140" s="57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6" t="s">
        <v>132</v>
      </c>
      <c r="AT140" s="156" t="s">
        <v>128</v>
      </c>
      <c r="AU140" s="156" t="s">
        <v>133</v>
      </c>
      <c r="AY140" s="16" t="s">
        <v>124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6" t="s">
        <v>81</v>
      </c>
      <c r="BK140" s="157">
        <f>ROUND(I140*H140,2)</f>
        <v>0</v>
      </c>
      <c r="BL140" s="16" t="s">
        <v>132</v>
      </c>
      <c r="BM140" s="156" t="s">
        <v>156</v>
      </c>
    </row>
    <row r="141" spans="1:65" s="13" customFormat="1">
      <c r="B141" s="158"/>
      <c r="D141" s="159" t="s">
        <v>134</v>
      </c>
      <c r="E141" s="160" t="s">
        <v>1</v>
      </c>
      <c r="F141" s="161" t="s">
        <v>203</v>
      </c>
      <c r="H141" s="162">
        <v>410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134</v>
      </c>
      <c r="AU141" s="160" t="s">
        <v>133</v>
      </c>
      <c r="AV141" s="13" t="s">
        <v>83</v>
      </c>
      <c r="AW141" s="13" t="s">
        <v>30</v>
      </c>
      <c r="AX141" s="13" t="s">
        <v>73</v>
      </c>
      <c r="AY141" s="160" t="s">
        <v>124</v>
      </c>
    </row>
    <row r="142" spans="1:65" s="14" customFormat="1">
      <c r="B142" s="167"/>
      <c r="D142" s="159" t="s">
        <v>134</v>
      </c>
      <c r="E142" s="168" t="s">
        <v>1</v>
      </c>
      <c r="F142" s="169" t="s">
        <v>136</v>
      </c>
      <c r="H142" s="170">
        <v>410</v>
      </c>
      <c r="I142" s="171"/>
      <c r="L142" s="167"/>
      <c r="M142" s="172"/>
      <c r="N142" s="173"/>
      <c r="O142" s="173"/>
      <c r="P142" s="173"/>
      <c r="Q142" s="173"/>
      <c r="R142" s="173"/>
      <c r="S142" s="173"/>
      <c r="T142" s="174"/>
      <c r="AT142" s="168" t="s">
        <v>134</v>
      </c>
      <c r="AU142" s="168" t="s">
        <v>133</v>
      </c>
      <c r="AV142" s="14" t="s">
        <v>132</v>
      </c>
      <c r="AW142" s="14" t="s">
        <v>30</v>
      </c>
      <c r="AX142" s="14" t="s">
        <v>81</v>
      </c>
      <c r="AY142" s="168" t="s">
        <v>124</v>
      </c>
    </row>
    <row r="143" spans="1:65" s="2" customFormat="1" ht="33" customHeight="1">
      <c r="A143" s="31"/>
      <c r="B143" s="143"/>
      <c r="C143" s="144" t="s">
        <v>153</v>
      </c>
      <c r="D143" s="144" t="s">
        <v>128</v>
      </c>
      <c r="E143" s="145" t="s">
        <v>204</v>
      </c>
      <c r="F143" s="146" t="s">
        <v>205</v>
      </c>
      <c r="G143" s="147" t="s">
        <v>131</v>
      </c>
      <c r="H143" s="148">
        <v>330</v>
      </c>
      <c r="I143" s="149"/>
      <c r="J143" s="150">
        <f>ROUND(I143*H143,2)</f>
        <v>0</v>
      </c>
      <c r="K143" s="151"/>
      <c r="L143" s="32"/>
      <c r="M143" s="152" t="s">
        <v>1</v>
      </c>
      <c r="N143" s="153" t="s">
        <v>38</v>
      </c>
      <c r="O143" s="57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6" t="s">
        <v>132</v>
      </c>
      <c r="AT143" s="156" t="s">
        <v>128</v>
      </c>
      <c r="AU143" s="156" t="s">
        <v>133</v>
      </c>
      <c r="AY143" s="16" t="s">
        <v>124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6" t="s">
        <v>81</v>
      </c>
      <c r="BK143" s="157">
        <f>ROUND(I143*H143,2)</f>
        <v>0</v>
      </c>
      <c r="BL143" s="16" t="s">
        <v>132</v>
      </c>
      <c r="BM143" s="156" t="s">
        <v>126</v>
      </c>
    </row>
    <row r="144" spans="1:65" s="13" customFormat="1">
      <c r="B144" s="158"/>
      <c r="D144" s="159" t="s">
        <v>134</v>
      </c>
      <c r="E144" s="160" t="s">
        <v>1</v>
      </c>
      <c r="F144" s="161" t="s">
        <v>206</v>
      </c>
      <c r="H144" s="162">
        <v>330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134</v>
      </c>
      <c r="AU144" s="160" t="s">
        <v>133</v>
      </c>
      <c r="AV144" s="13" t="s">
        <v>83</v>
      </c>
      <c r="AW144" s="13" t="s">
        <v>30</v>
      </c>
      <c r="AX144" s="13" t="s">
        <v>73</v>
      </c>
      <c r="AY144" s="160" t="s">
        <v>124</v>
      </c>
    </row>
    <row r="145" spans="1:65" s="14" customFormat="1">
      <c r="B145" s="167"/>
      <c r="D145" s="159" t="s">
        <v>134</v>
      </c>
      <c r="E145" s="168" t="s">
        <v>1</v>
      </c>
      <c r="F145" s="169" t="s">
        <v>136</v>
      </c>
      <c r="H145" s="170">
        <v>330</v>
      </c>
      <c r="I145" s="171"/>
      <c r="L145" s="167"/>
      <c r="M145" s="172"/>
      <c r="N145" s="173"/>
      <c r="O145" s="173"/>
      <c r="P145" s="173"/>
      <c r="Q145" s="173"/>
      <c r="R145" s="173"/>
      <c r="S145" s="173"/>
      <c r="T145" s="174"/>
      <c r="AT145" s="168" t="s">
        <v>134</v>
      </c>
      <c r="AU145" s="168" t="s">
        <v>133</v>
      </c>
      <c r="AV145" s="14" t="s">
        <v>132</v>
      </c>
      <c r="AW145" s="14" t="s">
        <v>30</v>
      </c>
      <c r="AX145" s="14" t="s">
        <v>81</v>
      </c>
      <c r="AY145" s="168" t="s">
        <v>124</v>
      </c>
    </row>
    <row r="146" spans="1:65" s="2" customFormat="1" ht="16.5" customHeight="1">
      <c r="A146" s="31"/>
      <c r="B146" s="143"/>
      <c r="C146" s="144" t="s">
        <v>142</v>
      </c>
      <c r="D146" s="144" t="s">
        <v>128</v>
      </c>
      <c r="E146" s="145" t="s">
        <v>207</v>
      </c>
      <c r="F146" s="146" t="s">
        <v>208</v>
      </c>
      <c r="G146" s="147" t="s">
        <v>182</v>
      </c>
      <c r="H146" s="148">
        <v>577.5</v>
      </c>
      <c r="I146" s="149"/>
      <c r="J146" s="150">
        <f>ROUND(I146*H146,2)</f>
        <v>0</v>
      </c>
      <c r="K146" s="151"/>
      <c r="L146" s="32"/>
      <c r="M146" s="152" t="s">
        <v>1</v>
      </c>
      <c r="N146" s="153" t="s">
        <v>38</v>
      </c>
      <c r="O146" s="57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6" t="s">
        <v>132</v>
      </c>
      <c r="AT146" s="156" t="s">
        <v>128</v>
      </c>
      <c r="AU146" s="156" t="s">
        <v>133</v>
      </c>
      <c r="AY146" s="16" t="s">
        <v>124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6" t="s">
        <v>81</v>
      </c>
      <c r="BK146" s="157">
        <f>ROUND(I146*H146,2)</f>
        <v>0</v>
      </c>
      <c r="BL146" s="16" t="s">
        <v>132</v>
      </c>
      <c r="BM146" s="156" t="s">
        <v>151</v>
      </c>
    </row>
    <row r="147" spans="1:65" s="13" customFormat="1">
      <c r="B147" s="158"/>
      <c r="D147" s="159" t="s">
        <v>134</v>
      </c>
      <c r="E147" s="160" t="s">
        <v>1</v>
      </c>
      <c r="F147" s="161" t="s">
        <v>209</v>
      </c>
      <c r="H147" s="162">
        <v>577.5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134</v>
      </c>
      <c r="AU147" s="160" t="s">
        <v>133</v>
      </c>
      <c r="AV147" s="13" t="s">
        <v>83</v>
      </c>
      <c r="AW147" s="13" t="s">
        <v>30</v>
      </c>
      <c r="AX147" s="13" t="s">
        <v>73</v>
      </c>
      <c r="AY147" s="160" t="s">
        <v>124</v>
      </c>
    </row>
    <row r="148" spans="1:65" s="14" customFormat="1">
      <c r="B148" s="167"/>
      <c r="D148" s="159" t="s">
        <v>134</v>
      </c>
      <c r="E148" s="168" t="s">
        <v>1</v>
      </c>
      <c r="F148" s="169" t="s">
        <v>136</v>
      </c>
      <c r="H148" s="170">
        <v>577.5</v>
      </c>
      <c r="I148" s="171"/>
      <c r="L148" s="167"/>
      <c r="M148" s="172"/>
      <c r="N148" s="173"/>
      <c r="O148" s="173"/>
      <c r="P148" s="173"/>
      <c r="Q148" s="173"/>
      <c r="R148" s="173"/>
      <c r="S148" s="173"/>
      <c r="T148" s="174"/>
      <c r="AT148" s="168" t="s">
        <v>134</v>
      </c>
      <c r="AU148" s="168" t="s">
        <v>133</v>
      </c>
      <c r="AV148" s="14" t="s">
        <v>132</v>
      </c>
      <c r="AW148" s="14" t="s">
        <v>30</v>
      </c>
      <c r="AX148" s="14" t="s">
        <v>81</v>
      </c>
      <c r="AY148" s="168" t="s">
        <v>124</v>
      </c>
    </row>
    <row r="149" spans="1:65" s="12" customFormat="1" ht="20.9" customHeight="1">
      <c r="B149" s="130"/>
      <c r="D149" s="131" t="s">
        <v>72</v>
      </c>
      <c r="E149" s="141" t="s">
        <v>151</v>
      </c>
      <c r="F149" s="141" t="s">
        <v>152</v>
      </c>
      <c r="I149" s="133"/>
      <c r="J149" s="142">
        <f>BK149</f>
        <v>0</v>
      </c>
      <c r="L149" s="130"/>
      <c r="M149" s="135"/>
      <c r="N149" s="136"/>
      <c r="O149" s="136"/>
      <c r="P149" s="137">
        <f>SUM(P150:P161)</f>
        <v>0</v>
      </c>
      <c r="Q149" s="136"/>
      <c r="R149" s="137">
        <f>SUM(R150:R161)</f>
        <v>0</v>
      </c>
      <c r="S149" s="136"/>
      <c r="T149" s="138">
        <f>SUM(T150:T161)</f>
        <v>0</v>
      </c>
      <c r="AR149" s="131" t="s">
        <v>81</v>
      </c>
      <c r="AT149" s="139" t="s">
        <v>72</v>
      </c>
      <c r="AU149" s="139" t="s">
        <v>83</v>
      </c>
      <c r="AY149" s="131" t="s">
        <v>124</v>
      </c>
      <c r="BK149" s="140">
        <f>SUM(BK150:BK161)</f>
        <v>0</v>
      </c>
    </row>
    <row r="150" spans="1:65" s="2" customFormat="1" ht="37.85" customHeight="1">
      <c r="A150" s="31"/>
      <c r="B150" s="143"/>
      <c r="C150" s="144" t="s">
        <v>161</v>
      </c>
      <c r="D150" s="144" t="s">
        <v>128</v>
      </c>
      <c r="E150" s="145" t="s">
        <v>210</v>
      </c>
      <c r="F150" s="146" t="s">
        <v>211</v>
      </c>
      <c r="G150" s="147" t="s">
        <v>131</v>
      </c>
      <c r="H150" s="148">
        <v>60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38</v>
      </c>
      <c r="O150" s="57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6" t="s">
        <v>132</v>
      </c>
      <c r="AT150" s="156" t="s">
        <v>128</v>
      </c>
      <c r="AU150" s="156" t="s">
        <v>133</v>
      </c>
      <c r="AY150" s="16" t="s">
        <v>124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6" t="s">
        <v>81</v>
      </c>
      <c r="BK150" s="157">
        <f>ROUND(I150*H150,2)</f>
        <v>0</v>
      </c>
      <c r="BL150" s="16" t="s">
        <v>132</v>
      </c>
      <c r="BM150" s="156" t="s">
        <v>165</v>
      </c>
    </row>
    <row r="151" spans="1:65" s="13" customFormat="1">
      <c r="B151" s="158"/>
      <c r="D151" s="159" t="s">
        <v>134</v>
      </c>
      <c r="E151" s="160" t="s">
        <v>1</v>
      </c>
      <c r="F151" s="161" t="s">
        <v>212</v>
      </c>
      <c r="H151" s="162">
        <v>30</v>
      </c>
      <c r="I151" s="163"/>
      <c r="L151" s="158"/>
      <c r="M151" s="164"/>
      <c r="N151" s="165"/>
      <c r="O151" s="165"/>
      <c r="P151" s="165"/>
      <c r="Q151" s="165"/>
      <c r="R151" s="165"/>
      <c r="S151" s="165"/>
      <c r="T151" s="166"/>
      <c r="AT151" s="160" t="s">
        <v>134</v>
      </c>
      <c r="AU151" s="160" t="s">
        <v>133</v>
      </c>
      <c r="AV151" s="13" t="s">
        <v>83</v>
      </c>
      <c r="AW151" s="13" t="s">
        <v>30</v>
      </c>
      <c r="AX151" s="13" t="s">
        <v>73</v>
      </c>
      <c r="AY151" s="160" t="s">
        <v>124</v>
      </c>
    </row>
    <row r="152" spans="1:65" s="13" customFormat="1">
      <c r="B152" s="158"/>
      <c r="D152" s="159" t="s">
        <v>134</v>
      </c>
      <c r="E152" s="160" t="s">
        <v>1</v>
      </c>
      <c r="F152" s="161" t="s">
        <v>213</v>
      </c>
      <c r="H152" s="162">
        <v>30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134</v>
      </c>
      <c r="AU152" s="160" t="s">
        <v>133</v>
      </c>
      <c r="AV152" s="13" t="s">
        <v>83</v>
      </c>
      <c r="AW152" s="13" t="s">
        <v>30</v>
      </c>
      <c r="AX152" s="13" t="s">
        <v>73</v>
      </c>
      <c r="AY152" s="160" t="s">
        <v>124</v>
      </c>
    </row>
    <row r="153" spans="1:65" s="14" customFormat="1">
      <c r="B153" s="167"/>
      <c r="D153" s="159" t="s">
        <v>134</v>
      </c>
      <c r="E153" s="168" t="s">
        <v>1</v>
      </c>
      <c r="F153" s="169" t="s">
        <v>136</v>
      </c>
      <c r="H153" s="170">
        <v>60</v>
      </c>
      <c r="I153" s="171"/>
      <c r="L153" s="167"/>
      <c r="M153" s="172"/>
      <c r="N153" s="173"/>
      <c r="O153" s="173"/>
      <c r="P153" s="173"/>
      <c r="Q153" s="173"/>
      <c r="R153" s="173"/>
      <c r="S153" s="173"/>
      <c r="T153" s="174"/>
      <c r="AT153" s="168" t="s">
        <v>134</v>
      </c>
      <c r="AU153" s="168" t="s">
        <v>133</v>
      </c>
      <c r="AV153" s="14" t="s">
        <v>132</v>
      </c>
      <c r="AW153" s="14" t="s">
        <v>30</v>
      </c>
      <c r="AX153" s="14" t="s">
        <v>81</v>
      </c>
      <c r="AY153" s="168" t="s">
        <v>124</v>
      </c>
    </row>
    <row r="154" spans="1:65" s="2" customFormat="1" ht="37.85" customHeight="1">
      <c r="A154" s="31"/>
      <c r="B154" s="143"/>
      <c r="C154" s="144" t="s">
        <v>156</v>
      </c>
      <c r="D154" s="144" t="s">
        <v>128</v>
      </c>
      <c r="E154" s="145" t="s">
        <v>162</v>
      </c>
      <c r="F154" s="146" t="s">
        <v>163</v>
      </c>
      <c r="G154" s="147" t="s">
        <v>131</v>
      </c>
      <c r="H154" s="148">
        <v>710</v>
      </c>
      <c r="I154" s="149"/>
      <c r="J154" s="150">
        <f>ROUND(I154*H154,2)</f>
        <v>0</v>
      </c>
      <c r="K154" s="151"/>
      <c r="L154" s="32"/>
      <c r="M154" s="152" t="s">
        <v>1</v>
      </c>
      <c r="N154" s="153" t="s">
        <v>38</v>
      </c>
      <c r="O154" s="57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6" t="s">
        <v>132</v>
      </c>
      <c r="AT154" s="156" t="s">
        <v>128</v>
      </c>
      <c r="AU154" s="156" t="s">
        <v>133</v>
      </c>
      <c r="AY154" s="16" t="s">
        <v>124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6" t="s">
        <v>81</v>
      </c>
      <c r="BK154" s="157">
        <f>ROUND(I154*H154,2)</f>
        <v>0</v>
      </c>
      <c r="BL154" s="16" t="s">
        <v>132</v>
      </c>
      <c r="BM154" s="156" t="s">
        <v>214</v>
      </c>
    </row>
    <row r="155" spans="1:65" s="13" customFormat="1">
      <c r="B155" s="158"/>
      <c r="D155" s="159" t="s">
        <v>134</v>
      </c>
      <c r="E155" s="160" t="s">
        <v>1</v>
      </c>
      <c r="F155" s="161" t="s">
        <v>215</v>
      </c>
      <c r="H155" s="162">
        <v>380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134</v>
      </c>
      <c r="AU155" s="160" t="s">
        <v>133</v>
      </c>
      <c r="AV155" s="13" t="s">
        <v>83</v>
      </c>
      <c r="AW155" s="13" t="s">
        <v>30</v>
      </c>
      <c r="AX155" s="13" t="s">
        <v>73</v>
      </c>
      <c r="AY155" s="160" t="s">
        <v>124</v>
      </c>
    </row>
    <row r="156" spans="1:65" s="13" customFormat="1">
      <c r="B156" s="158"/>
      <c r="D156" s="159" t="s">
        <v>134</v>
      </c>
      <c r="E156" s="160" t="s">
        <v>1</v>
      </c>
      <c r="F156" s="161" t="s">
        <v>216</v>
      </c>
      <c r="H156" s="162">
        <v>330</v>
      </c>
      <c r="I156" s="163"/>
      <c r="L156" s="158"/>
      <c r="M156" s="164"/>
      <c r="N156" s="165"/>
      <c r="O156" s="165"/>
      <c r="P156" s="165"/>
      <c r="Q156" s="165"/>
      <c r="R156" s="165"/>
      <c r="S156" s="165"/>
      <c r="T156" s="166"/>
      <c r="AT156" s="160" t="s">
        <v>134</v>
      </c>
      <c r="AU156" s="160" t="s">
        <v>133</v>
      </c>
      <c r="AV156" s="13" t="s">
        <v>83</v>
      </c>
      <c r="AW156" s="13" t="s">
        <v>30</v>
      </c>
      <c r="AX156" s="13" t="s">
        <v>73</v>
      </c>
      <c r="AY156" s="160" t="s">
        <v>124</v>
      </c>
    </row>
    <row r="157" spans="1:65" s="14" customFormat="1">
      <c r="B157" s="167"/>
      <c r="D157" s="159" t="s">
        <v>134</v>
      </c>
      <c r="E157" s="168" t="s">
        <v>1</v>
      </c>
      <c r="F157" s="169" t="s">
        <v>136</v>
      </c>
      <c r="H157" s="170">
        <v>710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68" t="s">
        <v>134</v>
      </c>
      <c r="AU157" s="168" t="s">
        <v>133</v>
      </c>
      <c r="AV157" s="14" t="s">
        <v>132</v>
      </c>
      <c r="AW157" s="14" t="s">
        <v>30</v>
      </c>
      <c r="AX157" s="14" t="s">
        <v>81</v>
      </c>
      <c r="AY157" s="168" t="s">
        <v>124</v>
      </c>
    </row>
    <row r="158" spans="1:65" s="2" customFormat="1" ht="37.85" customHeight="1">
      <c r="A158" s="31"/>
      <c r="B158" s="143"/>
      <c r="C158" s="144" t="s">
        <v>172</v>
      </c>
      <c r="D158" s="144" t="s">
        <v>128</v>
      </c>
      <c r="E158" s="145" t="s">
        <v>217</v>
      </c>
      <c r="F158" s="146" t="s">
        <v>218</v>
      </c>
      <c r="G158" s="147" t="s">
        <v>131</v>
      </c>
      <c r="H158" s="148">
        <v>4290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38</v>
      </c>
      <c r="O158" s="57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6" t="s">
        <v>132</v>
      </c>
      <c r="AT158" s="156" t="s">
        <v>128</v>
      </c>
      <c r="AU158" s="156" t="s">
        <v>133</v>
      </c>
      <c r="AY158" s="16" t="s">
        <v>124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6" t="s">
        <v>81</v>
      </c>
      <c r="BK158" s="157">
        <f>ROUND(I158*H158,2)</f>
        <v>0</v>
      </c>
      <c r="BL158" s="16" t="s">
        <v>132</v>
      </c>
      <c r="BM158" s="156" t="s">
        <v>219</v>
      </c>
    </row>
    <row r="159" spans="1:65" s="2" customFormat="1" ht="24.15" customHeight="1">
      <c r="A159" s="31"/>
      <c r="B159" s="143"/>
      <c r="C159" s="144" t="s">
        <v>160</v>
      </c>
      <c r="D159" s="144" t="s">
        <v>128</v>
      </c>
      <c r="E159" s="145" t="s">
        <v>220</v>
      </c>
      <c r="F159" s="146" t="s">
        <v>221</v>
      </c>
      <c r="G159" s="147" t="s">
        <v>131</v>
      </c>
      <c r="H159" s="148">
        <v>30</v>
      </c>
      <c r="I159" s="149"/>
      <c r="J159" s="150">
        <f>ROUND(I159*H159,2)</f>
        <v>0</v>
      </c>
      <c r="K159" s="151"/>
      <c r="L159" s="32"/>
      <c r="M159" s="152" t="s">
        <v>1</v>
      </c>
      <c r="N159" s="153" t="s">
        <v>38</v>
      </c>
      <c r="O159" s="57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6" t="s">
        <v>132</v>
      </c>
      <c r="AT159" s="156" t="s">
        <v>128</v>
      </c>
      <c r="AU159" s="156" t="s">
        <v>133</v>
      </c>
      <c r="AY159" s="16" t="s">
        <v>124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6" t="s">
        <v>81</v>
      </c>
      <c r="BK159" s="157">
        <f>ROUND(I159*H159,2)</f>
        <v>0</v>
      </c>
      <c r="BL159" s="16" t="s">
        <v>132</v>
      </c>
      <c r="BM159" s="156" t="s">
        <v>222</v>
      </c>
    </row>
    <row r="160" spans="1:65" s="13" customFormat="1">
      <c r="B160" s="158"/>
      <c r="D160" s="159" t="s">
        <v>134</v>
      </c>
      <c r="E160" s="160" t="s">
        <v>1</v>
      </c>
      <c r="F160" s="161" t="s">
        <v>223</v>
      </c>
      <c r="H160" s="162">
        <v>30</v>
      </c>
      <c r="I160" s="163"/>
      <c r="L160" s="158"/>
      <c r="M160" s="164"/>
      <c r="N160" s="165"/>
      <c r="O160" s="165"/>
      <c r="P160" s="165"/>
      <c r="Q160" s="165"/>
      <c r="R160" s="165"/>
      <c r="S160" s="165"/>
      <c r="T160" s="166"/>
      <c r="AT160" s="160" t="s">
        <v>134</v>
      </c>
      <c r="AU160" s="160" t="s">
        <v>133</v>
      </c>
      <c r="AV160" s="13" t="s">
        <v>83</v>
      </c>
      <c r="AW160" s="13" t="s">
        <v>30</v>
      </c>
      <c r="AX160" s="13" t="s">
        <v>73</v>
      </c>
      <c r="AY160" s="160" t="s">
        <v>124</v>
      </c>
    </row>
    <row r="161" spans="1:65" s="14" customFormat="1">
      <c r="B161" s="167"/>
      <c r="D161" s="159" t="s">
        <v>134</v>
      </c>
      <c r="E161" s="168" t="s">
        <v>1</v>
      </c>
      <c r="F161" s="169" t="s">
        <v>136</v>
      </c>
      <c r="H161" s="170">
        <v>30</v>
      </c>
      <c r="I161" s="171"/>
      <c r="L161" s="167"/>
      <c r="M161" s="172"/>
      <c r="N161" s="173"/>
      <c r="O161" s="173"/>
      <c r="P161" s="173"/>
      <c r="Q161" s="173"/>
      <c r="R161" s="173"/>
      <c r="S161" s="173"/>
      <c r="T161" s="174"/>
      <c r="AT161" s="168" t="s">
        <v>134</v>
      </c>
      <c r="AU161" s="168" t="s">
        <v>133</v>
      </c>
      <c r="AV161" s="14" t="s">
        <v>132</v>
      </c>
      <c r="AW161" s="14" t="s">
        <v>30</v>
      </c>
      <c r="AX161" s="14" t="s">
        <v>81</v>
      </c>
      <c r="AY161" s="168" t="s">
        <v>124</v>
      </c>
    </row>
    <row r="162" spans="1:65" s="12" customFormat="1" ht="20.9" customHeight="1">
      <c r="B162" s="130"/>
      <c r="D162" s="131" t="s">
        <v>72</v>
      </c>
      <c r="E162" s="141" t="s">
        <v>224</v>
      </c>
      <c r="F162" s="141" t="s">
        <v>225</v>
      </c>
      <c r="I162" s="133"/>
      <c r="J162" s="142">
        <f>BK162</f>
        <v>0</v>
      </c>
      <c r="L162" s="130"/>
      <c r="M162" s="135"/>
      <c r="N162" s="136"/>
      <c r="O162" s="136"/>
      <c r="P162" s="137">
        <f>SUM(P163:P168)</f>
        <v>0</v>
      </c>
      <c r="Q162" s="136"/>
      <c r="R162" s="137">
        <f>SUM(R163:R168)</f>
        <v>0</v>
      </c>
      <c r="S162" s="136"/>
      <c r="T162" s="138">
        <f>SUM(T163:T168)</f>
        <v>0</v>
      </c>
      <c r="AR162" s="131" t="s">
        <v>81</v>
      </c>
      <c r="AT162" s="139" t="s">
        <v>72</v>
      </c>
      <c r="AU162" s="139" t="s">
        <v>83</v>
      </c>
      <c r="AY162" s="131" t="s">
        <v>124</v>
      </c>
      <c r="BK162" s="140">
        <f>SUM(BK163:BK168)</f>
        <v>0</v>
      </c>
    </row>
    <row r="163" spans="1:65" s="2" customFormat="1" ht="37.85" customHeight="1">
      <c r="A163" s="31"/>
      <c r="B163" s="143"/>
      <c r="C163" s="144" t="s">
        <v>179</v>
      </c>
      <c r="D163" s="144" t="s">
        <v>128</v>
      </c>
      <c r="E163" s="145" t="s">
        <v>226</v>
      </c>
      <c r="F163" s="146" t="s">
        <v>227</v>
      </c>
      <c r="G163" s="147" t="s">
        <v>131</v>
      </c>
      <c r="H163" s="148">
        <v>330</v>
      </c>
      <c r="I163" s="149"/>
      <c r="J163" s="150">
        <f>ROUND(I163*H163,2)</f>
        <v>0</v>
      </c>
      <c r="K163" s="151"/>
      <c r="L163" s="32"/>
      <c r="M163" s="152" t="s">
        <v>1</v>
      </c>
      <c r="N163" s="153" t="s">
        <v>38</v>
      </c>
      <c r="O163" s="57"/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6" t="s">
        <v>132</v>
      </c>
      <c r="AT163" s="156" t="s">
        <v>128</v>
      </c>
      <c r="AU163" s="156" t="s">
        <v>133</v>
      </c>
      <c r="AY163" s="16" t="s">
        <v>124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6" t="s">
        <v>81</v>
      </c>
      <c r="BK163" s="157">
        <f>ROUND(I163*H163,2)</f>
        <v>0</v>
      </c>
      <c r="BL163" s="16" t="s">
        <v>132</v>
      </c>
      <c r="BM163" s="156" t="s">
        <v>228</v>
      </c>
    </row>
    <row r="164" spans="1:65" s="13" customFormat="1">
      <c r="B164" s="158"/>
      <c r="D164" s="159" t="s">
        <v>134</v>
      </c>
      <c r="E164" s="160" t="s">
        <v>1</v>
      </c>
      <c r="F164" s="161" t="s">
        <v>229</v>
      </c>
      <c r="H164" s="162">
        <v>330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134</v>
      </c>
      <c r="AU164" s="160" t="s">
        <v>133</v>
      </c>
      <c r="AV164" s="13" t="s">
        <v>83</v>
      </c>
      <c r="AW164" s="13" t="s">
        <v>30</v>
      </c>
      <c r="AX164" s="13" t="s">
        <v>73</v>
      </c>
      <c r="AY164" s="160" t="s">
        <v>124</v>
      </c>
    </row>
    <row r="165" spans="1:65" s="14" customFormat="1">
      <c r="B165" s="167"/>
      <c r="D165" s="159" t="s">
        <v>134</v>
      </c>
      <c r="E165" s="168" t="s">
        <v>1</v>
      </c>
      <c r="F165" s="169" t="s">
        <v>136</v>
      </c>
      <c r="H165" s="170">
        <v>330</v>
      </c>
      <c r="I165" s="171"/>
      <c r="L165" s="167"/>
      <c r="M165" s="172"/>
      <c r="N165" s="173"/>
      <c r="O165" s="173"/>
      <c r="P165" s="173"/>
      <c r="Q165" s="173"/>
      <c r="R165" s="173"/>
      <c r="S165" s="173"/>
      <c r="T165" s="174"/>
      <c r="AT165" s="168" t="s">
        <v>134</v>
      </c>
      <c r="AU165" s="168" t="s">
        <v>133</v>
      </c>
      <c r="AV165" s="14" t="s">
        <v>132</v>
      </c>
      <c r="AW165" s="14" t="s">
        <v>30</v>
      </c>
      <c r="AX165" s="14" t="s">
        <v>81</v>
      </c>
      <c r="AY165" s="168" t="s">
        <v>124</v>
      </c>
    </row>
    <row r="166" spans="1:65" s="2" customFormat="1" ht="16.5" customHeight="1">
      <c r="A166" s="31"/>
      <c r="B166" s="143"/>
      <c r="C166" s="144" t="s">
        <v>126</v>
      </c>
      <c r="D166" s="144" t="s">
        <v>128</v>
      </c>
      <c r="E166" s="145" t="s">
        <v>230</v>
      </c>
      <c r="F166" s="146" t="s">
        <v>231</v>
      </c>
      <c r="G166" s="147" t="s">
        <v>131</v>
      </c>
      <c r="H166" s="148">
        <v>380</v>
      </c>
      <c r="I166" s="149"/>
      <c r="J166" s="150">
        <f>ROUND(I166*H166,2)</f>
        <v>0</v>
      </c>
      <c r="K166" s="151"/>
      <c r="L166" s="32"/>
      <c r="M166" s="152" t="s">
        <v>1</v>
      </c>
      <c r="N166" s="153" t="s">
        <v>38</v>
      </c>
      <c r="O166" s="57"/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6" t="s">
        <v>132</v>
      </c>
      <c r="AT166" s="156" t="s">
        <v>128</v>
      </c>
      <c r="AU166" s="156" t="s">
        <v>133</v>
      </c>
      <c r="AY166" s="16" t="s">
        <v>124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6" t="s">
        <v>81</v>
      </c>
      <c r="BK166" s="157">
        <f>ROUND(I166*H166,2)</f>
        <v>0</v>
      </c>
      <c r="BL166" s="16" t="s">
        <v>132</v>
      </c>
      <c r="BM166" s="156" t="s">
        <v>232</v>
      </c>
    </row>
    <row r="167" spans="1:65" s="13" customFormat="1">
      <c r="B167" s="158"/>
      <c r="D167" s="159" t="s">
        <v>134</v>
      </c>
      <c r="E167" s="160" t="s">
        <v>1</v>
      </c>
      <c r="F167" s="161" t="s">
        <v>233</v>
      </c>
      <c r="H167" s="162">
        <v>380</v>
      </c>
      <c r="I167" s="163"/>
      <c r="L167" s="158"/>
      <c r="M167" s="164"/>
      <c r="N167" s="165"/>
      <c r="O167" s="165"/>
      <c r="P167" s="165"/>
      <c r="Q167" s="165"/>
      <c r="R167" s="165"/>
      <c r="S167" s="165"/>
      <c r="T167" s="166"/>
      <c r="AT167" s="160" t="s">
        <v>134</v>
      </c>
      <c r="AU167" s="160" t="s">
        <v>133</v>
      </c>
      <c r="AV167" s="13" t="s">
        <v>83</v>
      </c>
      <c r="AW167" s="13" t="s">
        <v>30</v>
      </c>
      <c r="AX167" s="13" t="s">
        <v>73</v>
      </c>
      <c r="AY167" s="160" t="s">
        <v>124</v>
      </c>
    </row>
    <row r="168" spans="1:65" s="14" customFormat="1">
      <c r="B168" s="167"/>
      <c r="D168" s="159" t="s">
        <v>134</v>
      </c>
      <c r="E168" s="168" t="s">
        <v>1</v>
      </c>
      <c r="F168" s="169" t="s">
        <v>136</v>
      </c>
      <c r="H168" s="170">
        <v>380</v>
      </c>
      <c r="I168" s="171"/>
      <c r="L168" s="167"/>
      <c r="M168" s="172"/>
      <c r="N168" s="173"/>
      <c r="O168" s="173"/>
      <c r="P168" s="173"/>
      <c r="Q168" s="173"/>
      <c r="R168" s="173"/>
      <c r="S168" s="173"/>
      <c r="T168" s="174"/>
      <c r="AT168" s="168" t="s">
        <v>134</v>
      </c>
      <c r="AU168" s="168" t="s">
        <v>133</v>
      </c>
      <c r="AV168" s="14" t="s">
        <v>132</v>
      </c>
      <c r="AW168" s="14" t="s">
        <v>30</v>
      </c>
      <c r="AX168" s="14" t="s">
        <v>81</v>
      </c>
      <c r="AY168" s="168" t="s">
        <v>124</v>
      </c>
    </row>
    <row r="169" spans="1:65" s="12" customFormat="1" ht="20.9" customHeight="1">
      <c r="B169" s="130"/>
      <c r="D169" s="131" t="s">
        <v>72</v>
      </c>
      <c r="E169" s="141" t="s">
        <v>165</v>
      </c>
      <c r="F169" s="141" t="s">
        <v>166</v>
      </c>
      <c r="I169" s="133"/>
      <c r="J169" s="142">
        <f>BK169</f>
        <v>0</v>
      </c>
      <c r="L169" s="130"/>
      <c r="M169" s="135"/>
      <c r="N169" s="136"/>
      <c r="O169" s="136"/>
      <c r="P169" s="137">
        <f>SUM(P170:P187)</f>
        <v>0</v>
      </c>
      <c r="Q169" s="136"/>
      <c r="R169" s="137">
        <f>SUM(R170:R187)</f>
        <v>9.9599999999999992E-4</v>
      </c>
      <c r="S169" s="136"/>
      <c r="T169" s="138">
        <f>SUM(T170:T187)</f>
        <v>0</v>
      </c>
      <c r="AR169" s="131" t="s">
        <v>81</v>
      </c>
      <c r="AT169" s="139" t="s">
        <v>72</v>
      </c>
      <c r="AU169" s="139" t="s">
        <v>83</v>
      </c>
      <c r="AY169" s="131" t="s">
        <v>124</v>
      </c>
      <c r="BK169" s="140">
        <f>SUM(BK170:BK187)</f>
        <v>0</v>
      </c>
    </row>
    <row r="170" spans="1:65" s="2" customFormat="1" ht="24.15" customHeight="1">
      <c r="A170" s="31"/>
      <c r="B170" s="143"/>
      <c r="C170" s="144" t="s">
        <v>234</v>
      </c>
      <c r="D170" s="144" t="s">
        <v>128</v>
      </c>
      <c r="E170" s="145" t="s">
        <v>235</v>
      </c>
      <c r="F170" s="146" t="s">
        <v>236</v>
      </c>
      <c r="G170" s="147" t="s">
        <v>169</v>
      </c>
      <c r="H170" s="148">
        <v>249</v>
      </c>
      <c r="I170" s="149"/>
      <c r="J170" s="150">
        <f>ROUND(I170*H170,2)</f>
        <v>0</v>
      </c>
      <c r="K170" s="151"/>
      <c r="L170" s="32"/>
      <c r="M170" s="152" t="s">
        <v>1</v>
      </c>
      <c r="N170" s="153" t="s">
        <v>38</v>
      </c>
      <c r="O170" s="57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6" t="s">
        <v>132</v>
      </c>
      <c r="AT170" s="156" t="s">
        <v>128</v>
      </c>
      <c r="AU170" s="156" t="s">
        <v>133</v>
      </c>
      <c r="AY170" s="16" t="s">
        <v>124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6" t="s">
        <v>81</v>
      </c>
      <c r="BK170" s="157">
        <f>ROUND(I170*H170,2)</f>
        <v>0</v>
      </c>
      <c r="BL170" s="16" t="s">
        <v>132</v>
      </c>
      <c r="BM170" s="156" t="s">
        <v>223</v>
      </c>
    </row>
    <row r="171" spans="1:65" s="13" customFormat="1">
      <c r="B171" s="158"/>
      <c r="D171" s="159" t="s">
        <v>134</v>
      </c>
      <c r="E171" s="160" t="s">
        <v>1</v>
      </c>
      <c r="F171" s="161" t="s">
        <v>237</v>
      </c>
      <c r="H171" s="162">
        <v>300</v>
      </c>
      <c r="I171" s="163"/>
      <c r="L171" s="158"/>
      <c r="M171" s="164"/>
      <c r="N171" s="165"/>
      <c r="O171" s="165"/>
      <c r="P171" s="165"/>
      <c r="Q171" s="165"/>
      <c r="R171" s="165"/>
      <c r="S171" s="165"/>
      <c r="T171" s="166"/>
      <c r="AT171" s="160" t="s">
        <v>134</v>
      </c>
      <c r="AU171" s="160" t="s">
        <v>133</v>
      </c>
      <c r="AV171" s="13" t="s">
        <v>83</v>
      </c>
      <c r="AW171" s="13" t="s">
        <v>30</v>
      </c>
      <c r="AX171" s="13" t="s">
        <v>73</v>
      </c>
      <c r="AY171" s="160" t="s">
        <v>124</v>
      </c>
    </row>
    <row r="172" spans="1:65" s="13" customFormat="1">
      <c r="B172" s="158"/>
      <c r="D172" s="159" t="s">
        <v>134</v>
      </c>
      <c r="E172" s="160" t="s">
        <v>1</v>
      </c>
      <c r="F172" s="161" t="s">
        <v>238</v>
      </c>
      <c r="H172" s="162">
        <v>-51</v>
      </c>
      <c r="I172" s="163"/>
      <c r="L172" s="158"/>
      <c r="M172" s="164"/>
      <c r="N172" s="165"/>
      <c r="O172" s="165"/>
      <c r="P172" s="165"/>
      <c r="Q172" s="165"/>
      <c r="R172" s="165"/>
      <c r="S172" s="165"/>
      <c r="T172" s="166"/>
      <c r="AT172" s="160" t="s">
        <v>134</v>
      </c>
      <c r="AU172" s="160" t="s">
        <v>133</v>
      </c>
      <c r="AV172" s="13" t="s">
        <v>83</v>
      </c>
      <c r="AW172" s="13" t="s">
        <v>30</v>
      </c>
      <c r="AX172" s="13" t="s">
        <v>73</v>
      </c>
      <c r="AY172" s="160" t="s">
        <v>124</v>
      </c>
    </row>
    <row r="173" spans="1:65" s="14" customFormat="1">
      <c r="B173" s="167"/>
      <c r="D173" s="159" t="s">
        <v>134</v>
      </c>
      <c r="E173" s="168" t="s">
        <v>1</v>
      </c>
      <c r="F173" s="169" t="s">
        <v>136</v>
      </c>
      <c r="H173" s="170">
        <v>249</v>
      </c>
      <c r="I173" s="171"/>
      <c r="L173" s="167"/>
      <c r="M173" s="172"/>
      <c r="N173" s="173"/>
      <c r="O173" s="173"/>
      <c r="P173" s="173"/>
      <c r="Q173" s="173"/>
      <c r="R173" s="173"/>
      <c r="S173" s="173"/>
      <c r="T173" s="174"/>
      <c r="AT173" s="168" t="s">
        <v>134</v>
      </c>
      <c r="AU173" s="168" t="s">
        <v>133</v>
      </c>
      <c r="AV173" s="14" t="s">
        <v>132</v>
      </c>
      <c r="AW173" s="14" t="s">
        <v>30</v>
      </c>
      <c r="AX173" s="14" t="s">
        <v>81</v>
      </c>
      <c r="AY173" s="168" t="s">
        <v>124</v>
      </c>
    </row>
    <row r="174" spans="1:65" s="2" customFormat="1" ht="24.15" customHeight="1">
      <c r="A174" s="31"/>
      <c r="B174" s="143"/>
      <c r="C174" s="144" t="s">
        <v>170</v>
      </c>
      <c r="D174" s="144" t="s">
        <v>128</v>
      </c>
      <c r="E174" s="145" t="s">
        <v>239</v>
      </c>
      <c r="F174" s="146" t="s">
        <v>240</v>
      </c>
      <c r="G174" s="147" t="s">
        <v>169</v>
      </c>
      <c r="H174" s="148">
        <v>249</v>
      </c>
      <c r="I174" s="149"/>
      <c r="J174" s="150">
        <f>ROUND(I174*H174,2)</f>
        <v>0</v>
      </c>
      <c r="K174" s="151"/>
      <c r="L174" s="32"/>
      <c r="M174" s="152" t="s">
        <v>1</v>
      </c>
      <c r="N174" s="153" t="s">
        <v>38</v>
      </c>
      <c r="O174" s="57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6" t="s">
        <v>132</v>
      </c>
      <c r="AT174" s="156" t="s">
        <v>128</v>
      </c>
      <c r="AU174" s="156" t="s">
        <v>133</v>
      </c>
      <c r="AY174" s="16" t="s">
        <v>124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6" t="s">
        <v>81</v>
      </c>
      <c r="BK174" s="157">
        <f>ROUND(I174*H174,2)</f>
        <v>0</v>
      </c>
      <c r="BL174" s="16" t="s">
        <v>132</v>
      </c>
      <c r="BM174" s="156" t="s">
        <v>241</v>
      </c>
    </row>
    <row r="175" spans="1:65" s="13" customFormat="1">
      <c r="B175" s="158"/>
      <c r="D175" s="159" t="s">
        <v>134</v>
      </c>
      <c r="E175" s="160" t="s">
        <v>1</v>
      </c>
      <c r="F175" s="161" t="s">
        <v>242</v>
      </c>
      <c r="H175" s="162">
        <v>249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134</v>
      </c>
      <c r="AU175" s="160" t="s">
        <v>133</v>
      </c>
      <c r="AV175" s="13" t="s">
        <v>83</v>
      </c>
      <c r="AW175" s="13" t="s">
        <v>30</v>
      </c>
      <c r="AX175" s="13" t="s">
        <v>73</v>
      </c>
      <c r="AY175" s="160" t="s">
        <v>124</v>
      </c>
    </row>
    <row r="176" spans="1:65" s="14" customFormat="1">
      <c r="B176" s="167"/>
      <c r="D176" s="159" t="s">
        <v>134</v>
      </c>
      <c r="E176" s="168" t="s">
        <v>1</v>
      </c>
      <c r="F176" s="169" t="s">
        <v>136</v>
      </c>
      <c r="H176" s="170">
        <v>249</v>
      </c>
      <c r="I176" s="171"/>
      <c r="L176" s="167"/>
      <c r="M176" s="172"/>
      <c r="N176" s="173"/>
      <c r="O176" s="173"/>
      <c r="P176" s="173"/>
      <c r="Q176" s="173"/>
      <c r="R176" s="173"/>
      <c r="S176" s="173"/>
      <c r="T176" s="174"/>
      <c r="AT176" s="168" t="s">
        <v>134</v>
      </c>
      <c r="AU176" s="168" t="s">
        <v>133</v>
      </c>
      <c r="AV176" s="14" t="s">
        <v>132</v>
      </c>
      <c r="AW176" s="14" t="s">
        <v>30</v>
      </c>
      <c r="AX176" s="14" t="s">
        <v>81</v>
      </c>
      <c r="AY176" s="168" t="s">
        <v>124</v>
      </c>
    </row>
    <row r="177" spans="1:65" s="2" customFormat="1" ht="16.5" customHeight="1">
      <c r="A177" s="31"/>
      <c r="B177" s="143"/>
      <c r="C177" s="182" t="s">
        <v>8</v>
      </c>
      <c r="D177" s="182" t="s">
        <v>243</v>
      </c>
      <c r="E177" s="183" t="s">
        <v>244</v>
      </c>
      <c r="F177" s="184" t="s">
        <v>245</v>
      </c>
      <c r="G177" s="185" t="s">
        <v>246</v>
      </c>
      <c r="H177" s="186">
        <v>0.996</v>
      </c>
      <c r="I177" s="187"/>
      <c r="J177" s="188">
        <f>ROUND(I177*H177,2)</f>
        <v>0</v>
      </c>
      <c r="K177" s="189"/>
      <c r="L177" s="190"/>
      <c r="M177" s="191" t="s">
        <v>1</v>
      </c>
      <c r="N177" s="192" t="s">
        <v>38</v>
      </c>
      <c r="O177" s="57"/>
      <c r="P177" s="154">
        <f>O177*H177</f>
        <v>0</v>
      </c>
      <c r="Q177" s="154">
        <v>1E-3</v>
      </c>
      <c r="R177" s="154">
        <f>Q177*H177</f>
        <v>9.9599999999999992E-4</v>
      </c>
      <c r="S177" s="154">
        <v>0</v>
      </c>
      <c r="T177" s="155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6" t="s">
        <v>156</v>
      </c>
      <c r="AT177" s="156" t="s">
        <v>243</v>
      </c>
      <c r="AU177" s="156" t="s">
        <v>133</v>
      </c>
      <c r="AY177" s="16" t="s">
        <v>124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6" t="s">
        <v>81</v>
      </c>
      <c r="BK177" s="157">
        <f>ROUND(I177*H177,2)</f>
        <v>0</v>
      </c>
      <c r="BL177" s="16" t="s">
        <v>132</v>
      </c>
      <c r="BM177" s="156" t="s">
        <v>247</v>
      </c>
    </row>
    <row r="178" spans="1:65" s="13" customFormat="1">
      <c r="B178" s="158"/>
      <c r="D178" s="159" t="s">
        <v>134</v>
      </c>
      <c r="E178" s="160" t="s">
        <v>1</v>
      </c>
      <c r="F178" s="161" t="s">
        <v>248</v>
      </c>
      <c r="H178" s="162">
        <v>0.996</v>
      </c>
      <c r="I178" s="163"/>
      <c r="L178" s="158"/>
      <c r="M178" s="164"/>
      <c r="N178" s="165"/>
      <c r="O178" s="165"/>
      <c r="P178" s="165"/>
      <c r="Q178" s="165"/>
      <c r="R178" s="165"/>
      <c r="S178" s="165"/>
      <c r="T178" s="166"/>
      <c r="AT178" s="160" t="s">
        <v>134</v>
      </c>
      <c r="AU178" s="160" t="s">
        <v>133</v>
      </c>
      <c r="AV178" s="13" t="s">
        <v>83</v>
      </c>
      <c r="AW178" s="13" t="s">
        <v>30</v>
      </c>
      <c r="AX178" s="13" t="s">
        <v>73</v>
      </c>
      <c r="AY178" s="160" t="s">
        <v>124</v>
      </c>
    </row>
    <row r="179" spans="1:65" s="14" customFormat="1">
      <c r="B179" s="167"/>
      <c r="D179" s="159" t="s">
        <v>134</v>
      </c>
      <c r="E179" s="168" t="s">
        <v>1</v>
      </c>
      <c r="F179" s="169" t="s">
        <v>136</v>
      </c>
      <c r="H179" s="170">
        <v>0.996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134</v>
      </c>
      <c r="AU179" s="168" t="s">
        <v>133</v>
      </c>
      <c r="AV179" s="14" t="s">
        <v>132</v>
      </c>
      <c r="AW179" s="14" t="s">
        <v>30</v>
      </c>
      <c r="AX179" s="14" t="s">
        <v>81</v>
      </c>
      <c r="AY179" s="168" t="s">
        <v>124</v>
      </c>
    </row>
    <row r="180" spans="1:65" s="2" customFormat="1" ht="24.15" customHeight="1">
      <c r="A180" s="31"/>
      <c r="B180" s="143"/>
      <c r="C180" s="144" t="s">
        <v>151</v>
      </c>
      <c r="D180" s="144" t="s">
        <v>128</v>
      </c>
      <c r="E180" s="145" t="s">
        <v>173</v>
      </c>
      <c r="F180" s="146" t="s">
        <v>174</v>
      </c>
      <c r="G180" s="147" t="s">
        <v>169</v>
      </c>
      <c r="H180" s="148">
        <v>90</v>
      </c>
      <c r="I180" s="149"/>
      <c r="J180" s="150">
        <f>ROUND(I180*H180,2)</f>
        <v>0</v>
      </c>
      <c r="K180" s="151"/>
      <c r="L180" s="32"/>
      <c r="M180" s="152" t="s">
        <v>1</v>
      </c>
      <c r="N180" s="153" t="s">
        <v>38</v>
      </c>
      <c r="O180" s="57"/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6" t="s">
        <v>132</v>
      </c>
      <c r="AT180" s="156" t="s">
        <v>128</v>
      </c>
      <c r="AU180" s="156" t="s">
        <v>133</v>
      </c>
      <c r="AY180" s="16" t="s">
        <v>124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6" t="s">
        <v>81</v>
      </c>
      <c r="BK180" s="157">
        <f>ROUND(I180*H180,2)</f>
        <v>0</v>
      </c>
      <c r="BL180" s="16" t="s">
        <v>132</v>
      </c>
      <c r="BM180" s="156" t="s">
        <v>249</v>
      </c>
    </row>
    <row r="181" spans="1:65" s="13" customFormat="1">
      <c r="B181" s="158"/>
      <c r="D181" s="159" t="s">
        <v>134</v>
      </c>
      <c r="E181" s="160" t="s">
        <v>1</v>
      </c>
      <c r="F181" s="161" t="s">
        <v>250</v>
      </c>
      <c r="H181" s="162">
        <v>90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134</v>
      </c>
      <c r="AU181" s="160" t="s">
        <v>133</v>
      </c>
      <c r="AV181" s="13" t="s">
        <v>83</v>
      </c>
      <c r="AW181" s="13" t="s">
        <v>30</v>
      </c>
      <c r="AX181" s="13" t="s">
        <v>73</v>
      </c>
      <c r="AY181" s="160" t="s">
        <v>124</v>
      </c>
    </row>
    <row r="182" spans="1:65" s="14" customFormat="1">
      <c r="B182" s="167"/>
      <c r="D182" s="159" t="s">
        <v>134</v>
      </c>
      <c r="E182" s="168" t="s">
        <v>1</v>
      </c>
      <c r="F182" s="169" t="s">
        <v>136</v>
      </c>
      <c r="H182" s="170">
        <v>90</v>
      </c>
      <c r="I182" s="171"/>
      <c r="L182" s="167"/>
      <c r="M182" s="172"/>
      <c r="N182" s="173"/>
      <c r="O182" s="173"/>
      <c r="P182" s="173"/>
      <c r="Q182" s="173"/>
      <c r="R182" s="173"/>
      <c r="S182" s="173"/>
      <c r="T182" s="174"/>
      <c r="AT182" s="168" t="s">
        <v>134</v>
      </c>
      <c r="AU182" s="168" t="s">
        <v>133</v>
      </c>
      <c r="AV182" s="14" t="s">
        <v>132</v>
      </c>
      <c r="AW182" s="14" t="s">
        <v>30</v>
      </c>
      <c r="AX182" s="14" t="s">
        <v>81</v>
      </c>
      <c r="AY182" s="168" t="s">
        <v>124</v>
      </c>
    </row>
    <row r="183" spans="1:65" s="2" customFormat="1" ht="24.15" customHeight="1">
      <c r="A183" s="31"/>
      <c r="B183" s="143"/>
      <c r="C183" s="144" t="s">
        <v>224</v>
      </c>
      <c r="D183" s="144" t="s">
        <v>128</v>
      </c>
      <c r="E183" s="145" t="s">
        <v>176</v>
      </c>
      <c r="F183" s="146" t="s">
        <v>177</v>
      </c>
      <c r="G183" s="147" t="s">
        <v>169</v>
      </c>
      <c r="H183" s="148">
        <v>450</v>
      </c>
      <c r="I183" s="149"/>
      <c r="J183" s="150">
        <f>ROUND(I183*H183,2)</f>
        <v>0</v>
      </c>
      <c r="K183" s="151"/>
      <c r="L183" s="32"/>
      <c r="M183" s="152" t="s">
        <v>1</v>
      </c>
      <c r="N183" s="153" t="s">
        <v>38</v>
      </c>
      <c r="O183" s="57"/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6" t="s">
        <v>132</v>
      </c>
      <c r="AT183" s="156" t="s">
        <v>128</v>
      </c>
      <c r="AU183" s="156" t="s">
        <v>133</v>
      </c>
      <c r="AY183" s="16" t="s">
        <v>124</v>
      </c>
      <c r="BE183" s="157">
        <f>IF(N183="základní",J183,0)</f>
        <v>0</v>
      </c>
      <c r="BF183" s="157">
        <f>IF(N183="snížená",J183,0)</f>
        <v>0</v>
      </c>
      <c r="BG183" s="157">
        <f>IF(N183="zákl. přenesená",J183,0)</f>
        <v>0</v>
      </c>
      <c r="BH183" s="157">
        <f>IF(N183="sníž. přenesená",J183,0)</f>
        <v>0</v>
      </c>
      <c r="BI183" s="157">
        <f>IF(N183="nulová",J183,0)</f>
        <v>0</v>
      </c>
      <c r="BJ183" s="16" t="s">
        <v>81</v>
      </c>
      <c r="BK183" s="157">
        <f>ROUND(I183*H183,2)</f>
        <v>0</v>
      </c>
      <c r="BL183" s="16" t="s">
        <v>132</v>
      </c>
      <c r="BM183" s="156" t="s">
        <v>251</v>
      </c>
    </row>
    <row r="184" spans="1:65" s="13" customFormat="1">
      <c r="B184" s="158"/>
      <c r="D184" s="159" t="s">
        <v>134</v>
      </c>
      <c r="E184" s="160" t="s">
        <v>1</v>
      </c>
      <c r="F184" s="161" t="s">
        <v>252</v>
      </c>
      <c r="H184" s="162">
        <v>450</v>
      </c>
      <c r="I184" s="163"/>
      <c r="L184" s="158"/>
      <c r="M184" s="164"/>
      <c r="N184" s="165"/>
      <c r="O184" s="165"/>
      <c r="P184" s="165"/>
      <c r="Q184" s="165"/>
      <c r="R184" s="165"/>
      <c r="S184" s="165"/>
      <c r="T184" s="166"/>
      <c r="AT184" s="160" t="s">
        <v>134</v>
      </c>
      <c r="AU184" s="160" t="s">
        <v>133</v>
      </c>
      <c r="AV184" s="13" t="s">
        <v>83</v>
      </c>
      <c r="AW184" s="13" t="s">
        <v>30</v>
      </c>
      <c r="AX184" s="13" t="s">
        <v>73</v>
      </c>
      <c r="AY184" s="160" t="s">
        <v>124</v>
      </c>
    </row>
    <row r="185" spans="1:65" s="14" customFormat="1">
      <c r="B185" s="167"/>
      <c r="D185" s="159" t="s">
        <v>134</v>
      </c>
      <c r="E185" s="168" t="s">
        <v>1</v>
      </c>
      <c r="F185" s="169" t="s">
        <v>136</v>
      </c>
      <c r="H185" s="170">
        <v>450</v>
      </c>
      <c r="I185" s="171"/>
      <c r="L185" s="167"/>
      <c r="M185" s="172"/>
      <c r="N185" s="173"/>
      <c r="O185" s="173"/>
      <c r="P185" s="173"/>
      <c r="Q185" s="173"/>
      <c r="R185" s="173"/>
      <c r="S185" s="173"/>
      <c r="T185" s="174"/>
      <c r="AT185" s="168" t="s">
        <v>134</v>
      </c>
      <c r="AU185" s="168" t="s">
        <v>133</v>
      </c>
      <c r="AV185" s="14" t="s">
        <v>132</v>
      </c>
      <c r="AW185" s="14" t="s">
        <v>30</v>
      </c>
      <c r="AX185" s="14" t="s">
        <v>81</v>
      </c>
      <c r="AY185" s="168" t="s">
        <v>124</v>
      </c>
    </row>
    <row r="186" spans="1:65" s="2" customFormat="1" ht="33" customHeight="1">
      <c r="A186" s="31"/>
      <c r="B186" s="143"/>
      <c r="C186" s="144" t="s">
        <v>165</v>
      </c>
      <c r="D186" s="144" t="s">
        <v>128</v>
      </c>
      <c r="E186" s="145" t="s">
        <v>180</v>
      </c>
      <c r="F186" s="146" t="s">
        <v>181</v>
      </c>
      <c r="G186" s="147" t="s">
        <v>182</v>
      </c>
      <c r="H186" s="148">
        <v>665</v>
      </c>
      <c r="I186" s="149"/>
      <c r="J186" s="150">
        <f>ROUND(I186*H186,2)</f>
        <v>0</v>
      </c>
      <c r="K186" s="151"/>
      <c r="L186" s="32"/>
      <c r="M186" s="152" t="s">
        <v>1</v>
      </c>
      <c r="N186" s="153" t="s">
        <v>38</v>
      </c>
      <c r="O186" s="57"/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6" t="s">
        <v>132</v>
      </c>
      <c r="AT186" s="156" t="s">
        <v>128</v>
      </c>
      <c r="AU186" s="156" t="s">
        <v>133</v>
      </c>
      <c r="AY186" s="16" t="s">
        <v>124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6" t="s">
        <v>81</v>
      </c>
      <c r="BK186" s="157">
        <f>ROUND(I186*H186,2)</f>
        <v>0</v>
      </c>
      <c r="BL186" s="16" t="s">
        <v>132</v>
      </c>
      <c r="BM186" s="156" t="s">
        <v>253</v>
      </c>
    </row>
    <row r="187" spans="1:65" s="13" customFormat="1">
      <c r="B187" s="158"/>
      <c r="D187" s="159" t="s">
        <v>134</v>
      </c>
      <c r="E187" s="160" t="s">
        <v>1</v>
      </c>
      <c r="F187" s="161" t="s">
        <v>254</v>
      </c>
      <c r="H187" s="162">
        <v>665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134</v>
      </c>
      <c r="AU187" s="160" t="s">
        <v>133</v>
      </c>
      <c r="AV187" s="13" t="s">
        <v>83</v>
      </c>
      <c r="AW187" s="13" t="s">
        <v>30</v>
      </c>
      <c r="AX187" s="13" t="s">
        <v>81</v>
      </c>
      <c r="AY187" s="160" t="s">
        <v>124</v>
      </c>
    </row>
    <row r="188" spans="1:65" s="12" customFormat="1" ht="22.85" customHeight="1">
      <c r="B188" s="130"/>
      <c r="D188" s="131" t="s">
        <v>72</v>
      </c>
      <c r="E188" s="141" t="s">
        <v>132</v>
      </c>
      <c r="F188" s="141" t="s">
        <v>255</v>
      </c>
      <c r="I188" s="133"/>
      <c r="J188" s="142">
        <f>BK188</f>
        <v>0</v>
      </c>
      <c r="L188" s="130"/>
      <c r="M188" s="135"/>
      <c r="N188" s="136"/>
      <c r="O188" s="136"/>
      <c r="P188" s="137">
        <f>P189+P193</f>
        <v>0</v>
      </c>
      <c r="Q188" s="136"/>
      <c r="R188" s="137">
        <f>R189+R193</f>
        <v>177.83631</v>
      </c>
      <c r="S188" s="136"/>
      <c r="T188" s="138">
        <f>T189+T193</f>
        <v>0</v>
      </c>
      <c r="AR188" s="131" t="s">
        <v>81</v>
      </c>
      <c r="AT188" s="139" t="s">
        <v>72</v>
      </c>
      <c r="AU188" s="139" t="s">
        <v>81</v>
      </c>
      <c r="AY188" s="131" t="s">
        <v>124</v>
      </c>
      <c r="BK188" s="140">
        <f>BK189+BK193</f>
        <v>0</v>
      </c>
    </row>
    <row r="189" spans="1:65" s="12" customFormat="1" ht="20.9" customHeight="1">
      <c r="B189" s="130"/>
      <c r="D189" s="131" t="s">
        <v>72</v>
      </c>
      <c r="E189" s="141" t="s">
        <v>256</v>
      </c>
      <c r="F189" s="141" t="s">
        <v>257</v>
      </c>
      <c r="I189" s="133"/>
      <c r="J189" s="142">
        <f>BK189</f>
        <v>0</v>
      </c>
      <c r="L189" s="130"/>
      <c r="M189" s="135"/>
      <c r="N189" s="136"/>
      <c r="O189" s="136"/>
      <c r="P189" s="137">
        <f>SUM(P190:P192)</f>
        <v>0</v>
      </c>
      <c r="Q189" s="136"/>
      <c r="R189" s="137">
        <f>SUM(R190:R192)</f>
        <v>60.810749999999992</v>
      </c>
      <c r="S189" s="136"/>
      <c r="T189" s="138">
        <f>SUM(T190:T192)</f>
        <v>0</v>
      </c>
      <c r="AR189" s="131" t="s">
        <v>81</v>
      </c>
      <c r="AT189" s="139" t="s">
        <v>72</v>
      </c>
      <c r="AU189" s="139" t="s">
        <v>83</v>
      </c>
      <c r="AY189" s="131" t="s">
        <v>124</v>
      </c>
      <c r="BK189" s="140">
        <f>SUM(BK190:BK192)</f>
        <v>0</v>
      </c>
    </row>
    <row r="190" spans="1:65" s="2" customFormat="1" ht="33" customHeight="1">
      <c r="A190" s="31"/>
      <c r="B190" s="143"/>
      <c r="C190" s="144" t="s">
        <v>258</v>
      </c>
      <c r="D190" s="144" t="s">
        <v>128</v>
      </c>
      <c r="E190" s="145" t="s">
        <v>259</v>
      </c>
      <c r="F190" s="146" t="s">
        <v>260</v>
      </c>
      <c r="G190" s="147" t="s">
        <v>131</v>
      </c>
      <c r="H190" s="148">
        <v>32.174999999999997</v>
      </c>
      <c r="I190" s="149"/>
      <c r="J190" s="150">
        <f>ROUND(I190*H190,2)</f>
        <v>0</v>
      </c>
      <c r="K190" s="151"/>
      <c r="L190" s="32"/>
      <c r="M190" s="152" t="s">
        <v>1</v>
      </c>
      <c r="N190" s="153" t="s">
        <v>38</v>
      </c>
      <c r="O190" s="57"/>
      <c r="P190" s="154">
        <f>O190*H190</f>
        <v>0</v>
      </c>
      <c r="Q190" s="154">
        <v>1.89</v>
      </c>
      <c r="R190" s="154">
        <f>Q190*H190</f>
        <v>60.810749999999992</v>
      </c>
      <c r="S190" s="154">
        <v>0</v>
      </c>
      <c r="T190" s="15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6" t="s">
        <v>132</v>
      </c>
      <c r="AT190" s="156" t="s">
        <v>128</v>
      </c>
      <c r="AU190" s="156" t="s">
        <v>133</v>
      </c>
      <c r="AY190" s="16" t="s">
        <v>124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6" t="s">
        <v>81</v>
      </c>
      <c r="BK190" s="157">
        <f>ROUND(I190*H190,2)</f>
        <v>0</v>
      </c>
      <c r="BL190" s="16" t="s">
        <v>132</v>
      </c>
      <c r="BM190" s="156" t="s">
        <v>261</v>
      </c>
    </row>
    <row r="191" spans="1:65" s="13" customFormat="1">
      <c r="B191" s="158"/>
      <c r="D191" s="159" t="s">
        <v>134</v>
      </c>
      <c r="E191" s="160" t="s">
        <v>1</v>
      </c>
      <c r="F191" s="161" t="s">
        <v>262</v>
      </c>
      <c r="H191" s="162">
        <v>32.174999999999997</v>
      </c>
      <c r="I191" s="163"/>
      <c r="L191" s="158"/>
      <c r="M191" s="164"/>
      <c r="N191" s="165"/>
      <c r="O191" s="165"/>
      <c r="P191" s="165"/>
      <c r="Q191" s="165"/>
      <c r="R191" s="165"/>
      <c r="S191" s="165"/>
      <c r="T191" s="166"/>
      <c r="AT191" s="160" t="s">
        <v>134</v>
      </c>
      <c r="AU191" s="160" t="s">
        <v>133</v>
      </c>
      <c r="AV191" s="13" t="s">
        <v>83</v>
      </c>
      <c r="AW191" s="13" t="s">
        <v>30</v>
      </c>
      <c r="AX191" s="13" t="s">
        <v>73</v>
      </c>
      <c r="AY191" s="160" t="s">
        <v>124</v>
      </c>
    </row>
    <row r="192" spans="1:65" s="14" customFormat="1">
      <c r="B192" s="167"/>
      <c r="D192" s="159" t="s">
        <v>134</v>
      </c>
      <c r="E192" s="168" t="s">
        <v>1</v>
      </c>
      <c r="F192" s="169" t="s">
        <v>136</v>
      </c>
      <c r="H192" s="170">
        <v>32.174999999999997</v>
      </c>
      <c r="I192" s="171"/>
      <c r="L192" s="167"/>
      <c r="M192" s="172"/>
      <c r="N192" s="173"/>
      <c r="O192" s="173"/>
      <c r="P192" s="173"/>
      <c r="Q192" s="173"/>
      <c r="R192" s="173"/>
      <c r="S192" s="173"/>
      <c r="T192" s="174"/>
      <c r="AT192" s="168" t="s">
        <v>134</v>
      </c>
      <c r="AU192" s="168" t="s">
        <v>133</v>
      </c>
      <c r="AV192" s="14" t="s">
        <v>132</v>
      </c>
      <c r="AW192" s="14" t="s">
        <v>30</v>
      </c>
      <c r="AX192" s="14" t="s">
        <v>81</v>
      </c>
      <c r="AY192" s="168" t="s">
        <v>124</v>
      </c>
    </row>
    <row r="193" spans="1:65" s="12" customFormat="1" ht="20.9" customHeight="1">
      <c r="B193" s="130"/>
      <c r="D193" s="131" t="s">
        <v>72</v>
      </c>
      <c r="E193" s="141" t="s">
        <v>263</v>
      </c>
      <c r="F193" s="141" t="s">
        <v>264</v>
      </c>
      <c r="I193" s="133"/>
      <c r="J193" s="142">
        <f>BK193</f>
        <v>0</v>
      </c>
      <c r="L193" s="130"/>
      <c r="M193" s="135"/>
      <c r="N193" s="136"/>
      <c r="O193" s="136"/>
      <c r="P193" s="137">
        <f>SUM(P194:P203)</f>
        <v>0</v>
      </c>
      <c r="Q193" s="136"/>
      <c r="R193" s="137">
        <f>SUM(R194:R203)</f>
        <v>117.02556</v>
      </c>
      <c r="S193" s="136"/>
      <c r="T193" s="138">
        <f>SUM(T194:T203)</f>
        <v>0</v>
      </c>
      <c r="AR193" s="131" t="s">
        <v>81</v>
      </c>
      <c r="AT193" s="139" t="s">
        <v>72</v>
      </c>
      <c r="AU193" s="139" t="s">
        <v>83</v>
      </c>
      <c r="AY193" s="131" t="s">
        <v>124</v>
      </c>
      <c r="BK193" s="140">
        <f>SUM(BK194:BK203)</f>
        <v>0</v>
      </c>
    </row>
    <row r="194" spans="1:65" s="2" customFormat="1" ht="24.15" customHeight="1">
      <c r="A194" s="31"/>
      <c r="B194" s="143"/>
      <c r="C194" s="144" t="s">
        <v>214</v>
      </c>
      <c r="D194" s="144" t="s">
        <v>128</v>
      </c>
      <c r="E194" s="145" t="s">
        <v>265</v>
      </c>
      <c r="F194" s="146" t="s">
        <v>266</v>
      </c>
      <c r="G194" s="147" t="s">
        <v>131</v>
      </c>
      <c r="H194" s="148">
        <v>12</v>
      </c>
      <c r="I194" s="149"/>
      <c r="J194" s="150">
        <f>ROUND(I194*H194,2)</f>
        <v>0</v>
      </c>
      <c r="K194" s="151"/>
      <c r="L194" s="32"/>
      <c r="M194" s="152" t="s">
        <v>1</v>
      </c>
      <c r="N194" s="153" t="s">
        <v>38</v>
      </c>
      <c r="O194" s="57"/>
      <c r="P194" s="154">
        <f>O194*H194</f>
        <v>0</v>
      </c>
      <c r="Q194" s="154">
        <v>2.13408</v>
      </c>
      <c r="R194" s="154">
        <f>Q194*H194</f>
        <v>25.60896</v>
      </c>
      <c r="S194" s="154">
        <v>0</v>
      </c>
      <c r="T194" s="15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6" t="s">
        <v>132</v>
      </c>
      <c r="AT194" s="156" t="s">
        <v>128</v>
      </c>
      <c r="AU194" s="156" t="s">
        <v>133</v>
      </c>
      <c r="AY194" s="16" t="s">
        <v>124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6" t="s">
        <v>81</v>
      </c>
      <c r="BK194" s="157">
        <f>ROUND(I194*H194,2)</f>
        <v>0</v>
      </c>
      <c r="BL194" s="16" t="s">
        <v>132</v>
      </c>
      <c r="BM194" s="156" t="s">
        <v>267</v>
      </c>
    </row>
    <row r="195" spans="1:65" s="13" customFormat="1">
      <c r="B195" s="158"/>
      <c r="D195" s="159" t="s">
        <v>134</v>
      </c>
      <c r="E195" s="160" t="s">
        <v>1</v>
      </c>
      <c r="F195" s="161" t="s">
        <v>268</v>
      </c>
      <c r="H195" s="162">
        <v>12</v>
      </c>
      <c r="I195" s="163"/>
      <c r="L195" s="158"/>
      <c r="M195" s="164"/>
      <c r="N195" s="165"/>
      <c r="O195" s="165"/>
      <c r="P195" s="165"/>
      <c r="Q195" s="165"/>
      <c r="R195" s="165"/>
      <c r="S195" s="165"/>
      <c r="T195" s="166"/>
      <c r="AT195" s="160" t="s">
        <v>134</v>
      </c>
      <c r="AU195" s="160" t="s">
        <v>133</v>
      </c>
      <c r="AV195" s="13" t="s">
        <v>83</v>
      </c>
      <c r="AW195" s="13" t="s">
        <v>30</v>
      </c>
      <c r="AX195" s="13" t="s">
        <v>73</v>
      </c>
      <c r="AY195" s="160" t="s">
        <v>124</v>
      </c>
    </row>
    <row r="196" spans="1:65" s="14" customFormat="1">
      <c r="B196" s="167"/>
      <c r="D196" s="159" t="s">
        <v>134</v>
      </c>
      <c r="E196" s="168" t="s">
        <v>1</v>
      </c>
      <c r="F196" s="169" t="s">
        <v>136</v>
      </c>
      <c r="H196" s="170">
        <v>12</v>
      </c>
      <c r="I196" s="171"/>
      <c r="L196" s="167"/>
      <c r="M196" s="172"/>
      <c r="N196" s="173"/>
      <c r="O196" s="173"/>
      <c r="P196" s="173"/>
      <c r="Q196" s="173"/>
      <c r="R196" s="173"/>
      <c r="S196" s="173"/>
      <c r="T196" s="174"/>
      <c r="AT196" s="168" t="s">
        <v>134</v>
      </c>
      <c r="AU196" s="168" t="s">
        <v>133</v>
      </c>
      <c r="AV196" s="14" t="s">
        <v>132</v>
      </c>
      <c r="AW196" s="14" t="s">
        <v>30</v>
      </c>
      <c r="AX196" s="14" t="s">
        <v>81</v>
      </c>
      <c r="AY196" s="168" t="s">
        <v>124</v>
      </c>
    </row>
    <row r="197" spans="1:65" s="2" customFormat="1" ht="24.15" customHeight="1">
      <c r="A197" s="31"/>
      <c r="B197" s="143"/>
      <c r="C197" s="144" t="s">
        <v>7</v>
      </c>
      <c r="D197" s="144" t="s">
        <v>128</v>
      </c>
      <c r="E197" s="145" t="s">
        <v>269</v>
      </c>
      <c r="F197" s="146" t="s">
        <v>270</v>
      </c>
      <c r="G197" s="147" t="s">
        <v>169</v>
      </c>
      <c r="H197" s="148">
        <v>20</v>
      </c>
      <c r="I197" s="149"/>
      <c r="J197" s="150">
        <f>ROUND(I197*H197,2)</f>
        <v>0</v>
      </c>
      <c r="K197" s="151"/>
      <c r="L197" s="32"/>
      <c r="M197" s="152" t="s">
        <v>1</v>
      </c>
      <c r="N197" s="153" t="s">
        <v>38</v>
      </c>
      <c r="O197" s="57"/>
      <c r="P197" s="154">
        <f>O197*H197</f>
        <v>0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6" t="s">
        <v>132</v>
      </c>
      <c r="AT197" s="156" t="s">
        <v>128</v>
      </c>
      <c r="AU197" s="156" t="s">
        <v>133</v>
      </c>
      <c r="AY197" s="16" t="s">
        <v>124</v>
      </c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16" t="s">
        <v>81</v>
      </c>
      <c r="BK197" s="157">
        <f>ROUND(I197*H197,2)</f>
        <v>0</v>
      </c>
      <c r="BL197" s="16" t="s">
        <v>132</v>
      </c>
      <c r="BM197" s="156" t="s">
        <v>263</v>
      </c>
    </row>
    <row r="198" spans="1:65" s="13" customFormat="1">
      <c r="B198" s="158"/>
      <c r="D198" s="159" t="s">
        <v>134</v>
      </c>
      <c r="E198" s="160" t="s">
        <v>1</v>
      </c>
      <c r="F198" s="161" t="s">
        <v>271</v>
      </c>
      <c r="H198" s="162">
        <v>20</v>
      </c>
      <c r="I198" s="163"/>
      <c r="L198" s="158"/>
      <c r="M198" s="164"/>
      <c r="N198" s="165"/>
      <c r="O198" s="165"/>
      <c r="P198" s="165"/>
      <c r="Q198" s="165"/>
      <c r="R198" s="165"/>
      <c r="S198" s="165"/>
      <c r="T198" s="166"/>
      <c r="AT198" s="160" t="s">
        <v>134</v>
      </c>
      <c r="AU198" s="160" t="s">
        <v>133</v>
      </c>
      <c r="AV198" s="13" t="s">
        <v>83</v>
      </c>
      <c r="AW198" s="13" t="s">
        <v>30</v>
      </c>
      <c r="AX198" s="13" t="s">
        <v>73</v>
      </c>
      <c r="AY198" s="160" t="s">
        <v>124</v>
      </c>
    </row>
    <row r="199" spans="1:65" s="14" customFormat="1">
      <c r="B199" s="167"/>
      <c r="D199" s="159" t="s">
        <v>134</v>
      </c>
      <c r="E199" s="168" t="s">
        <v>1</v>
      </c>
      <c r="F199" s="169" t="s">
        <v>136</v>
      </c>
      <c r="H199" s="170">
        <v>20</v>
      </c>
      <c r="I199" s="171"/>
      <c r="L199" s="167"/>
      <c r="M199" s="172"/>
      <c r="N199" s="173"/>
      <c r="O199" s="173"/>
      <c r="P199" s="173"/>
      <c r="Q199" s="173"/>
      <c r="R199" s="173"/>
      <c r="S199" s="173"/>
      <c r="T199" s="174"/>
      <c r="AT199" s="168" t="s">
        <v>134</v>
      </c>
      <c r="AU199" s="168" t="s">
        <v>133</v>
      </c>
      <c r="AV199" s="14" t="s">
        <v>132</v>
      </c>
      <c r="AW199" s="14" t="s">
        <v>30</v>
      </c>
      <c r="AX199" s="14" t="s">
        <v>81</v>
      </c>
      <c r="AY199" s="168" t="s">
        <v>124</v>
      </c>
    </row>
    <row r="200" spans="1:65" s="2" customFormat="1" ht="24.15" customHeight="1">
      <c r="A200" s="31"/>
      <c r="B200" s="143"/>
      <c r="C200" s="144" t="s">
        <v>219</v>
      </c>
      <c r="D200" s="144" t="s">
        <v>128</v>
      </c>
      <c r="E200" s="145" t="s">
        <v>272</v>
      </c>
      <c r="F200" s="146" t="s">
        <v>273</v>
      </c>
      <c r="G200" s="147" t="s">
        <v>131</v>
      </c>
      <c r="H200" s="148">
        <v>44.55</v>
      </c>
      <c r="I200" s="149"/>
      <c r="J200" s="150">
        <f>ROUND(I200*H200,2)</f>
        <v>0</v>
      </c>
      <c r="K200" s="151"/>
      <c r="L200" s="32"/>
      <c r="M200" s="152" t="s">
        <v>1</v>
      </c>
      <c r="N200" s="153" t="s">
        <v>38</v>
      </c>
      <c r="O200" s="57"/>
      <c r="P200" s="154">
        <f>O200*H200</f>
        <v>0</v>
      </c>
      <c r="Q200" s="154">
        <v>2.052</v>
      </c>
      <c r="R200" s="154">
        <f>Q200*H200</f>
        <v>91.416600000000003</v>
      </c>
      <c r="S200" s="154">
        <v>0</v>
      </c>
      <c r="T200" s="155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6" t="s">
        <v>132</v>
      </c>
      <c r="AT200" s="156" t="s">
        <v>128</v>
      </c>
      <c r="AU200" s="156" t="s">
        <v>133</v>
      </c>
      <c r="AY200" s="16" t="s">
        <v>124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6" t="s">
        <v>81</v>
      </c>
      <c r="BK200" s="157">
        <f>ROUND(I200*H200,2)</f>
        <v>0</v>
      </c>
      <c r="BL200" s="16" t="s">
        <v>132</v>
      </c>
      <c r="BM200" s="156" t="s">
        <v>274</v>
      </c>
    </row>
    <row r="201" spans="1:65" s="13" customFormat="1">
      <c r="B201" s="158"/>
      <c r="D201" s="159" t="s">
        <v>134</v>
      </c>
      <c r="E201" s="160" t="s">
        <v>1</v>
      </c>
      <c r="F201" s="161" t="s">
        <v>275</v>
      </c>
      <c r="H201" s="162">
        <v>64.349999999999994</v>
      </c>
      <c r="I201" s="163"/>
      <c r="L201" s="158"/>
      <c r="M201" s="164"/>
      <c r="N201" s="165"/>
      <c r="O201" s="165"/>
      <c r="P201" s="165"/>
      <c r="Q201" s="165"/>
      <c r="R201" s="165"/>
      <c r="S201" s="165"/>
      <c r="T201" s="166"/>
      <c r="AT201" s="160" t="s">
        <v>134</v>
      </c>
      <c r="AU201" s="160" t="s">
        <v>133</v>
      </c>
      <c r="AV201" s="13" t="s">
        <v>83</v>
      </c>
      <c r="AW201" s="13" t="s">
        <v>30</v>
      </c>
      <c r="AX201" s="13" t="s">
        <v>73</v>
      </c>
      <c r="AY201" s="160" t="s">
        <v>124</v>
      </c>
    </row>
    <row r="202" spans="1:65" s="13" customFormat="1">
      <c r="B202" s="158"/>
      <c r="D202" s="159" t="s">
        <v>134</v>
      </c>
      <c r="E202" s="160" t="s">
        <v>1</v>
      </c>
      <c r="F202" s="161" t="s">
        <v>276</v>
      </c>
      <c r="H202" s="162">
        <v>-19.8</v>
      </c>
      <c r="I202" s="163"/>
      <c r="L202" s="158"/>
      <c r="M202" s="164"/>
      <c r="N202" s="165"/>
      <c r="O202" s="165"/>
      <c r="P202" s="165"/>
      <c r="Q202" s="165"/>
      <c r="R202" s="165"/>
      <c r="S202" s="165"/>
      <c r="T202" s="166"/>
      <c r="AT202" s="160" t="s">
        <v>134</v>
      </c>
      <c r="AU202" s="160" t="s">
        <v>133</v>
      </c>
      <c r="AV202" s="13" t="s">
        <v>83</v>
      </c>
      <c r="AW202" s="13" t="s">
        <v>30</v>
      </c>
      <c r="AX202" s="13" t="s">
        <v>73</v>
      </c>
      <c r="AY202" s="160" t="s">
        <v>124</v>
      </c>
    </row>
    <row r="203" spans="1:65" s="14" customFormat="1">
      <c r="B203" s="167"/>
      <c r="D203" s="159" t="s">
        <v>134</v>
      </c>
      <c r="E203" s="168" t="s">
        <v>1</v>
      </c>
      <c r="F203" s="169" t="s">
        <v>136</v>
      </c>
      <c r="H203" s="170">
        <v>44.55</v>
      </c>
      <c r="I203" s="171"/>
      <c r="L203" s="167"/>
      <c r="M203" s="172"/>
      <c r="N203" s="173"/>
      <c r="O203" s="173"/>
      <c r="P203" s="173"/>
      <c r="Q203" s="173"/>
      <c r="R203" s="173"/>
      <c r="S203" s="173"/>
      <c r="T203" s="174"/>
      <c r="AT203" s="168" t="s">
        <v>134</v>
      </c>
      <c r="AU203" s="168" t="s">
        <v>133</v>
      </c>
      <c r="AV203" s="14" t="s">
        <v>132</v>
      </c>
      <c r="AW203" s="14" t="s">
        <v>30</v>
      </c>
      <c r="AX203" s="14" t="s">
        <v>81</v>
      </c>
      <c r="AY203" s="168" t="s">
        <v>124</v>
      </c>
    </row>
    <row r="204" spans="1:65" s="12" customFormat="1" ht="22.85" customHeight="1">
      <c r="B204" s="130"/>
      <c r="D204" s="131" t="s">
        <v>72</v>
      </c>
      <c r="E204" s="141" t="s">
        <v>277</v>
      </c>
      <c r="F204" s="141" t="s">
        <v>278</v>
      </c>
      <c r="I204" s="133"/>
      <c r="J204" s="142">
        <f>BK204</f>
        <v>0</v>
      </c>
      <c r="L204" s="130"/>
      <c r="M204" s="135"/>
      <c r="N204" s="136"/>
      <c r="O204" s="136"/>
      <c r="P204" s="137">
        <f>P205</f>
        <v>0</v>
      </c>
      <c r="Q204" s="136"/>
      <c r="R204" s="137">
        <f>R205</f>
        <v>0</v>
      </c>
      <c r="S204" s="136"/>
      <c r="T204" s="138">
        <f>T205</f>
        <v>0</v>
      </c>
      <c r="AR204" s="131" t="s">
        <v>81</v>
      </c>
      <c r="AT204" s="139" t="s">
        <v>72</v>
      </c>
      <c r="AU204" s="139" t="s">
        <v>81</v>
      </c>
      <c r="AY204" s="131" t="s">
        <v>124</v>
      </c>
      <c r="BK204" s="140">
        <f>BK205</f>
        <v>0</v>
      </c>
    </row>
    <row r="205" spans="1:65" s="2" customFormat="1" ht="16.5" customHeight="1">
      <c r="A205" s="31"/>
      <c r="B205" s="143"/>
      <c r="C205" s="144" t="s">
        <v>279</v>
      </c>
      <c r="D205" s="144" t="s">
        <v>128</v>
      </c>
      <c r="E205" s="145" t="s">
        <v>280</v>
      </c>
      <c r="F205" s="146" t="s">
        <v>281</v>
      </c>
      <c r="G205" s="147" t="s">
        <v>182</v>
      </c>
      <c r="H205" s="148">
        <v>152.22800000000001</v>
      </c>
      <c r="I205" s="149"/>
      <c r="J205" s="150">
        <f>ROUND(I205*H205,2)</f>
        <v>0</v>
      </c>
      <c r="K205" s="151"/>
      <c r="L205" s="32"/>
      <c r="M205" s="193" t="s">
        <v>1</v>
      </c>
      <c r="N205" s="194" t="s">
        <v>38</v>
      </c>
      <c r="O205" s="195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6" t="s">
        <v>132</v>
      </c>
      <c r="AT205" s="156" t="s">
        <v>128</v>
      </c>
      <c r="AU205" s="156" t="s">
        <v>83</v>
      </c>
      <c r="AY205" s="16" t="s">
        <v>124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6" t="s">
        <v>81</v>
      </c>
      <c r="BK205" s="157">
        <f>ROUND(I205*H205,2)</f>
        <v>0</v>
      </c>
      <c r="BL205" s="16" t="s">
        <v>132</v>
      </c>
      <c r="BM205" s="156" t="s">
        <v>282</v>
      </c>
    </row>
    <row r="206" spans="1:65" s="2" customFormat="1" ht="7" customHeight="1">
      <c r="A206" s="31"/>
      <c r="B206" s="46"/>
      <c r="C206" s="47"/>
      <c r="D206" s="47"/>
      <c r="E206" s="47"/>
      <c r="F206" s="47"/>
      <c r="G206" s="47"/>
      <c r="H206" s="47"/>
      <c r="I206" s="47"/>
      <c r="J206" s="47"/>
      <c r="K206" s="47"/>
      <c r="L206" s="32"/>
      <c r="M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</row>
  </sheetData>
  <autoFilter ref="C126:K205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352"/>
  <sheetViews>
    <sheetView showGridLines="0" workbookViewId="0"/>
  </sheetViews>
  <sheetFormatPr defaultRowHeight="10.3"/>
  <cols>
    <col min="1" max="1" width="8.36328125" style="1" customWidth="1"/>
    <col min="2" max="2" width="1.1796875" style="1" customWidth="1"/>
    <col min="3" max="3" width="4.1796875" style="1" customWidth="1"/>
    <col min="4" max="4" width="4.36328125" style="1" customWidth="1"/>
    <col min="5" max="5" width="17.1796875" style="1" customWidth="1"/>
    <col min="6" max="6" width="50.81640625" style="1" customWidth="1"/>
    <col min="7" max="7" width="7.453125" style="1" customWidth="1"/>
    <col min="8" max="8" width="14" style="1" customWidth="1"/>
    <col min="9" max="9" width="15.81640625" style="1" customWidth="1"/>
    <col min="10" max="10" width="22.36328125" style="1" customWidth="1"/>
    <col min="11" max="11" width="22.36328125" style="1" hidden="1" customWidth="1"/>
    <col min="12" max="12" width="9.36328125" style="1" customWidth="1"/>
    <col min="13" max="13" width="10.81640625" style="1" hidden="1" customWidth="1"/>
    <col min="14" max="14" width="9.36328125" style="1" hidden="1"/>
    <col min="15" max="20" width="14.1796875" style="1" hidden="1" customWidth="1"/>
    <col min="21" max="21" width="16.36328125" style="1" hidden="1" customWidth="1"/>
    <col min="22" max="22" width="12.36328125" style="1" customWidth="1"/>
    <col min="23" max="23" width="16.36328125" style="1" customWidth="1"/>
    <col min="24" max="24" width="12.36328125" style="1" customWidth="1"/>
    <col min="25" max="25" width="15" style="1" customWidth="1"/>
    <col min="26" max="26" width="11" style="1" customWidth="1"/>
    <col min="27" max="27" width="15" style="1" customWidth="1"/>
    <col min="28" max="28" width="16.36328125" style="1" customWidth="1"/>
    <col min="29" max="29" width="11" style="1" customWidth="1"/>
    <col min="30" max="30" width="15" style="1" customWidth="1"/>
    <col min="31" max="31" width="16.36328125" style="1" customWidth="1"/>
    <col min="44" max="65" width="9.36328125" style="1" hidden="1"/>
  </cols>
  <sheetData>
    <row r="2" spans="1:46" s="1" customFormat="1" ht="37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88</v>
      </c>
    </row>
    <row r="3" spans="1:46" s="1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2" t="str">
        <f>'Rekapitulace stavby'!K6</f>
        <v>Revitalizace vodní nádrže k.ú. Vratíkov</v>
      </c>
      <c r="F7" s="243"/>
      <c r="G7" s="243"/>
      <c r="H7" s="243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2" t="s">
        <v>283</v>
      </c>
      <c r="F9" s="241"/>
      <c r="G9" s="241"/>
      <c r="H9" s="241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45816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5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4" t="str">
        <f>'Rekapitulace stavby'!E14</f>
        <v>Vyplň údaj</v>
      </c>
      <c r="F18" s="214"/>
      <c r="G18" s="214"/>
      <c r="H18" s="214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8" t="s">
        <v>1</v>
      </c>
      <c r="F27" s="218"/>
      <c r="G27" s="218"/>
      <c r="H27" s="21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ROUND(J142,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97" t="s">
        <v>37</v>
      </c>
      <c r="E33" s="26" t="s">
        <v>38</v>
      </c>
      <c r="F33" s="98">
        <f>ROUND((SUM(BE142:BE351)),  2)</f>
        <v>0</v>
      </c>
      <c r="G33" s="31"/>
      <c r="H33" s="31"/>
      <c r="I33" s="99">
        <v>0.21</v>
      </c>
      <c r="J33" s="98">
        <f>ROUND(((SUM(BE142:BE351))*I33),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26" t="s">
        <v>39</v>
      </c>
      <c r="F34" s="98">
        <f>ROUND((SUM(BF142:BF351)),  2)</f>
        <v>0</v>
      </c>
      <c r="G34" s="31"/>
      <c r="H34" s="31"/>
      <c r="I34" s="99">
        <v>0.15</v>
      </c>
      <c r="J34" s="98">
        <f>ROUND(((SUM(BF142:BF351))*I34),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40</v>
      </c>
      <c r="F35" s="98">
        <f>ROUND((SUM(BG142:BG351)),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41</v>
      </c>
      <c r="F36" s="98">
        <f>ROUND((SUM(BH142:BH351)),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42</v>
      </c>
      <c r="F37" s="98">
        <f>ROUND((SUM(BI142:BI351)),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4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4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4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7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2" t="str">
        <f>E7</f>
        <v>Revitalizace vodní nádrže k.ú. Vratíkov</v>
      </c>
      <c r="F85" s="243"/>
      <c r="G85" s="243"/>
      <c r="H85" s="24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2" t="str">
        <f>E9</f>
        <v>018-Vra-03 - SO-03 Spodní výpust</v>
      </c>
      <c r="F87" s="241"/>
      <c r="G87" s="241"/>
      <c r="H87" s="241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Vratíkov</v>
      </c>
      <c r="G89" s="31"/>
      <c r="H89" s="31"/>
      <c r="I89" s="26" t="s">
        <v>22</v>
      </c>
      <c r="J89" s="54">
        <f>IF(J12="","",J12)</f>
        <v>45816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5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J142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2:12" s="9" customFormat="1" ht="25" customHeight="1">
      <c r="B97" s="111"/>
      <c r="D97" s="112" t="s">
        <v>104</v>
      </c>
      <c r="E97" s="113"/>
      <c r="F97" s="113"/>
      <c r="G97" s="113"/>
      <c r="H97" s="113"/>
      <c r="I97" s="113"/>
      <c r="J97" s="114">
        <f>J143</f>
        <v>0</v>
      </c>
      <c r="L97" s="111"/>
    </row>
    <row r="98" spans="2:12" s="10" customFormat="1" ht="19.95" customHeight="1">
      <c r="B98" s="115"/>
      <c r="D98" s="116" t="s">
        <v>105</v>
      </c>
      <c r="E98" s="117"/>
      <c r="F98" s="117"/>
      <c r="G98" s="117"/>
      <c r="H98" s="117"/>
      <c r="I98" s="117"/>
      <c r="J98" s="118">
        <f>J144</f>
        <v>0</v>
      </c>
      <c r="L98" s="115"/>
    </row>
    <row r="99" spans="2:12" s="10" customFormat="1" ht="14.9" customHeight="1">
      <c r="B99" s="115"/>
      <c r="D99" s="116" t="s">
        <v>185</v>
      </c>
      <c r="E99" s="117"/>
      <c r="F99" s="117"/>
      <c r="G99" s="117"/>
      <c r="H99" s="117"/>
      <c r="I99" s="117"/>
      <c r="J99" s="118">
        <f>J145</f>
        <v>0</v>
      </c>
      <c r="L99" s="115"/>
    </row>
    <row r="100" spans="2:12" s="10" customFormat="1" ht="14.9" customHeight="1">
      <c r="B100" s="115"/>
      <c r="D100" s="116" t="s">
        <v>106</v>
      </c>
      <c r="E100" s="117"/>
      <c r="F100" s="117"/>
      <c r="G100" s="117"/>
      <c r="H100" s="117"/>
      <c r="I100" s="117"/>
      <c r="J100" s="118">
        <f>J150</f>
        <v>0</v>
      </c>
      <c r="L100" s="115"/>
    </row>
    <row r="101" spans="2:12" s="10" customFormat="1" ht="14.9" customHeight="1">
      <c r="B101" s="115"/>
      <c r="D101" s="116" t="s">
        <v>284</v>
      </c>
      <c r="E101" s="117"/>
      <c r="F101" s="117"/>
      <c r="G101" s="117"/>
      <c r="H101" s="117"/>
      <c r="I101" s="117"/>
      <c r="J101" s="118">
        <f>J156</f>
        <v>0</v>
      </c>
      <c r="L101" s="115"/>
    </row>
    <row r="102" spans="2:12" s="10" customFormat="1" ht="14.9" customHeight="1">
      <c r="B102" s="115"/>
      <c r="D102" s="116" t="s">
        <v>285</v>
      </c>
      <c r="E102" s="117"/>
      <c r="F102" s="117"/>
      <c r="G102" s="117"/>
      <c r="H102" s="117"/>
      <c r="I102" s="117"/>
      <c r="J102" s="118">
        <f>J161</f>
        <v>0</v>
      </c>
      <c r="L102" s="115"/>
    </row>
    <row r="103" spans="2:12" s="10" customFormat="1" ht="14.9" customHeight="1">
      <c r="B103" s="115"/>
      <c r="D103" s="116" t="s">
        <v>107</v>
      </c>
      <c r="E103" s="117"/>
      <c r="F103" s="117"/>
      <c r="G103" s="117"/>
      <c r="H103" s="117"/>
      <c r="I103" s="117"/>
      <c r="J103" s="118">
        <f>J167</f>
        <v>0</v>
      </c>
      <c r="L103" s="115"/>
    </row>
    <row r="104" spans="2:12" s="10" customFormat="1" ht="14.9" customHeight="1">
      <c r="B104" s="115"/>
      <c r="D104" s="116" t="s">
        <v>186</v>
      </c>
      <c r="E104" s="117"/>
      <c r="F104" s="117"/>
      <c r="G104" s="117"/>
      <c r="H104" s="117"/>
      <c r="I104" s="117"/>
      <c r="J104" s="118">
        <f>J177</f>
        <v>0</v>
      </c>
      <c r="L104" s="115"/>
    </row>
    <row r="105" spans="2:12" s="10" customFormat="1" ht="14.9" customHeight="1">
      <c r="B105" s="115"/>
      <c r="D105" s="116" t="s">
        <v>108</v>
      </c>
      <c r="E105" s="117"/>
      <c r="F105" s="117"/>
      <c r="G105" s="117"/>
      <c r="H105" s="117"/>
      <c r="I105" s="117"/>
      <c r="J105" s="118">
        <f>J186</f>
        <v>0</v>
      </c>
      <c r="L105" s="115"/>
    </row>
    <row r="106" spans="2:12" s="10" customFormat="1" ht="19.95" customHeight="1">
      <c r="B106" s="115"/>
      <c r="D106" s="116" t="s">
        <v>286</v>
      </c>
      <c r="E106" s="117"/>
      <c r="F106" s="117"/>
      <c r="G106" s="117"/>
      <c r="H106" s="117"/>
      <c r="I106" s="117"/>
      <c r="J106" s="118">
        <f>J193</f>
        <v>0</v>
      </c>
      <c r="L106" s="115"/>
    </row>
    <row r="107" spans="2:12" s="10" customFormat="1" ht="14.9" customHeight="1">
      <c r="B107" s="115"/>
      <c r="D107" s="116" t="s">
        <v>287</v>
      </c>
      <c r="E107" s="117"/>
      <c r="F107" s="117"/>
      <c r="G107" s="117"/>
      <c r="H107" s="117"/>
      <c r="I107" s="117"/>
      <c r="J107" s="118">
        <f>J194</f>
        <v>0</v>
      </c>
      <c r="L107" s="115"/>
    </row>
    <row r="108" spans="2:12" s="10" customFormat="1" ht="19.95" customHeight="1">
      <c r="B108" s="115"/>
      <c r="D108" s="116" t="s">
        <v>187</v>
      </c>
      <c r="E108" s="117"/>
      <c r="F108" s="117"/>
      <c r="G108" s="117"/>
      <c r="H108" s="117"/>
      <c r="I108" s="117"/>
      <c r="J108" s="118">
        <f>J214</f>
        <v>0</v>
      </c>
      <c r="L108" s="115"/>
    </row>
    <row r="109" spans="2:12" s="10" customFormat="1" ht="14.9" customHeight="1">
      <c r="B109" s="115"/>
      <c r="D109" s="116" t="s">
        <v>188</v>
      </c>
      <c r="E109" s="117"/>
      <c r="F109" s="117"/>
      <c r="G109" s="117"/>
      <c r="H109" s="117"/>
      <c r="I109" s="117"/>
      <c r="J109" s="118">
        <f>J215</f>
        <v>0</v>
      </c>
      <c r="L109" s="115"/>
    </row>
    <row r="110" spans="2:12" s="10" customFormat="1" ht="14.9" customHeight="1">
      <c r="B110" s="115"/>
      <c r="D110" s="116" t="s">
        <v>189</v>
      </c>
      <c r="E110" s="117"/>
      <c r="F110" s="117"/>
      <c r="G110" s="117"/>
      <c r="H110" s="117"/>
      <c r="I110" s="117"/>
      <c r="J110" s="118">
        <f>J233</f>
        <v>0</v>
      </c>
      <c r="L110" s="115"/>
    </row>
    <row r="111" spans="2:12" s="10" customFormat="1" ht="19.95" customHeight="1">
      <c r="B111" s="115"/>
      <c r="D111" s="116" t="s">
        <v>288</v>
      </c>
      <c r="E111" s="117"/>
      <c r="F111" s="117"/>
      <c r="G111" s="117"/>
      <c r="H111" s="117"/>
      <c r="I111" s="117"/>
      <c r="J111" s="118">
        <f>J242</f>
        <v>0</v>
      </c>
      <c r="L111" s="115"/>
    </row>
    <row r="112" spans="2:12" s="10" customFormat="1" ht="14.9" customHeight="1">
      <c r="B112" s="115"/>
      <c r="D112" s="116" t="s">
        <v>289</v>
      </c>
      <c r="E112" s="117"/>
      <c r="F112" s="117"/>
      <c r="G112" s="117"/>
      <c r="H112" s="117"/>
      <c r="I112" s="117"/>
      <c r="J112" s="118">
        <f>J243</f>
        <v>0</v>
      </c>
      <c r="L112" s="115"/>
    </row>
    <row r="113" spans="1:31" s="10" customFormat="1" ht="14.9" customHeight="1">
      <c r="B113" s="115"/>
      <c r="D113" s="116" t="s">
        <v>290</v>
      </c>
      <c r="E113" s="117"/>
      <c r="F113" s="117"/>
      <c r="G113" s="117"/>
      <c r="H113" s="117"/>
      <c r="I113" s="117"/>
      <c r="J113" s="118">
        <f>J250</f>
        <v>0</v>
      </c>
      <c r="L113" s="115"/>
    </row>
    <row r="114" spans="1:31" s="10" customFormat="1" ht="19.95" customHeight="1">
      <c r="B114" s="115"/>
      <c r="D114" s="116" t="s">
        <v>291</v>
      </c>
      <c r="E114" s="117"/>
      <c r="F114" s="117"/>
      <c r="G114" s="117"/>
      <c r="H114" s="117"/>
      <c r="I114" s="117"/>
      <c r="J114" s="118">
        <f>J259</f>
        <v>0</v>
      </c>
      <c r="L114" s="115"/>
    </row>
    <row r="115" spans="1:31" s="10" customFormat="1" ht="14.9" customHeight="1">
      <c r="B115" s="115"/>
      <c r="D115" s="116" t="s">
        <v>292</v>
      </c>
      <c r="E115" s="117"/>
      <c r="F115" s="117"/>
      <c r="G115" s="117"/>
      <c r="H115" s="117"/>
      <c r="I115" s="117"/>
      <c r="J115" s="118">
        <f>J260</f>
        <v>0</v>
      </c>
      <c r="L115" s="115"/>
    </row>
    <row r="116" spans="1:31" s="10" customFormat="1" ht="14.9" customHeight="1">
      <c r="B116" s="115"/>
      <c r="D116" s="116" t="s">
        <v>293</v>
      </c>
      <c r="E116" s="117"/>
      <c r="F116" s="117"/>
      <c r="G116" s="117"/>
      <c r="H116" s="117"/>
      <c r="I116" s="117"/>
      <c r="J116" s="118">
        <f>J283</f>
        <v>0</v>
      </c>
      <c r="L116" s="115"/>
    </row>
    <row r="117" spans="1:31" s="10" customFormat="1" ht="14.9" customHeight="1">
      <c r="B117" s="115"/>
      <c r="D117" s="116" t="s">
        <v>294</v>
      </c>
      <c r="E117" s="117"/>
      <c r="F117" s="117"/>
      <c r="G117" s="117"/>
      <c r="H117" s="117"/>
      <c r="I117" s="117"/>
      <c r="J117" s="118">
        <f>J288</f>
        <v>0</v>
      </c>
      <c r="L117" s="115"/>
    </row>
    <row r="118" spans="1:31" s="10" customFormat="1" ht="14.9" customHeight="1">
      <c r="B118" s="115"/>
      <c r="D118" s="116" t="s">
        <v>295</v>
      </c>
      <c r="E118" s="117"/>
      <c r="F118" s="117"/>
      <c r="G118" s="117"/>
      <c r="H118" s="117"/>
      <c r="I118" s="117"/>
      <c r="J118" s="118">
        <f>J318</f>
        <v>0</v>
      </c>
      <c r="L118" s="115"/>
    </row>
    <row r="119" spans="1:31" s="10" customFormat="1" ht="14.9" customHeight="1">
      <c r="B119" s="115"/>
      <c r="D119" s="116" t="s">
        <v>296</v>
      </c>
      <c r="E119" s="117"/>
      <c r="F119" s="117"/>
      <c r="G119" s="117"/>
      <c r="H119" s="117"/>
      <c r="I119" s="117"/>
      <c r="J119" s="118">
        <f>J329</f>
        <v>0</v>
      </c>
      <c r="L119" s="115"/>
    </row>
    <row r="120" spans="1:31" s="10" customFormat="1" ht="19.95" customHeight="1">
      <c r="B120" s="115"/>
      <c r="D120" s="116" t="s">
        <v>297</v>
      </c>
      <c r="E120" s="117"/>
      <c r="F120" s="117"/>
      <c r="G120" s="117"/>
      <c r="H120" s="117"/>
      <c r="I120" s="117"/>
      <c r="J120" s="118">
        <f>J331</f>
        <v>0</v>
      </c>
      <c r="L120" s="115"/>
    </row>
    <row r="121" spans="1:31" s="9" customFormat="1" ht="25" customHeight="1">
      <c r="B121" s="111"/>
      <c r="D121" s="112" t="s">
        <v>298</v>
      </c>
      <c r="E121" s="113"/>
      <c r="F121" s="113"/>
      <c r="G121" s="113"/>
      <c r="H121" s="113"/>
      <c r="I121" s="113"/>
      <c r="J121" s="114">
        <f>J336</f>
        <v>0</v>
      </c>
      <c r="L121" s="111"/>
    </row>
    <row r="122" spans="1:31" s="10" customFormat="1" ht="19.95" customHeight="1">
      <c r="B122" s="115"/>
      <c r="D122" s="116" t="s">
        <v>299</v>
      </c>
      <c r="E122" s="117"/>
      <c r="F122" s="117"/>
      <c r="G122" s="117"/>
      <c r="H122" s="117"/>
      <c r="I122" s="117"/>
      <c r="J122" s="118">
        <f>J337</f>
        <v>0</v>
      </c>
      <c r="L122" s="115"/>
    </row>
    <row r="123" spans="1:31" s="2" customFormat="1" ht="21.7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7" customHeight="1">
      <c r="A124" s="31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8" spans="1:31" s="2" customFormat="1" ht="7" customHeight="1">
      <c r="A128" s="31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3" s="2" customFormat="1" ht="25" customHeight="1">
      <c r="A129" s="31"/>
      <c r="B129" s="32"/>
      <c r="C129" s="20" t="s">
        <v>109</v>
      </c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3" s="2" customFormat="1" ht="7" customHeight="1">
      <c r="A130" s="31"/>
      <c r="B130" s="32"/>
      <c r="C130" s="31"/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3" s="2" customFormat="1" ht="12" customHeight="1">
      <c r="A131" s="31"/>
      <c r="B131" s="32"/>
      <c r="C131" s="26" t="s">
        <v>16</v>
      </c>
      <c r="D131" s="31"/>
      <c r="E131" s="31"/>
      <c r="F131" s="31"/>
      <c r="G131" s="31"/>
      <c r="H131" s="31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3" s="2" customFormat="1" ht="16.5" customHeight="1">
      <c r="A132" s="31"/>
      <c r="B132" s="32"/>
      <c r="C132" s="31"/>
      <c r="D132" s="31"/>
      <c r="E132" s="242" t="str">
        <f>E7</f>
        <v>Revitalizace vodní nádrže k.ú. Vratíkov</v>
      </c>
      <c r="F132" s="243"/>
      <c r="G132" s="243"/>
      <c r="H132" s="243"/>
      <c r="I132" s="3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3" s="2" customFormat="1" ht="12" customHeight="1">
      <c r="A133" s="31"/>
      <c r="B133" s="32"/>
      <c r="C133" s="26" t="s">
        <v>97</v>
      </c>
      <c r="D133" s="31"/>
      <c r="E133" s="31"/>
      <c r="F133" s="31"/>
      <c r="G133" s="31"/>
      <c r="H133" s="31"/>
      <c r="I133" s="31"/>
      <c r="J133" s="31"/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3" s="2" customFormat="1" ht="16.5" customHeight="1">
      <c r="A134" s="31"/>
      <c r="B134" s="32"/>
      <c r="C134" s="31"/>
      <c r="D134" s="31"/>
      <c r="E134" s="232" t="str">
        <f>E9</f>
        <v>018-Vra-03 - SO-03 Spodní výpust</v>
      </c>
      <c r="F134" s="241"/>
      <c r="G134" s="241"/>
      <c r="H134" s="241"/>
      <c r="I134" s="3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3" s="2" customFormat="1" ht="7" customHeight="1">
      <c r="A135" s="31"/>
      <c r="B135" s="32"/>
      <c r="C135" s="31"/>
      <c r="D135" s="31"/>
      <c r="E135" s="31"/>
      <c r="F135" s="31"/>
      <c r="G135" s="31"/>
      <c r="H135" s="31"/>
      <c r="I135" s="31"/>
      <c r="J135" s="31"/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3" s="2" customFormat="1" ht="12" customHeight="1">
      <c r="A136" s="31"/>
      <c r="B136" s="32"/>
      <c r="C136" s="26" t="s">
        <v>20</v>
      </c>
      <c r="D136" s="31"/>
      <c r="E136" s="31"/>
      <c r="F136" s="24" t="str">
        <f>F12</f>
        <v>Vratíkov</v>
      </c>
      <c r="G136" s="31"/>
      <c r="H136" s="31"/>
      <c r="I136" s="26" t="s">
        <v>22</v>
      </c>
      <c r="J136" s="54">
        <f>IF(J12="","",J12)</f>
        <v>45816</v>
      </c>
      <c r="K136" s="31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3" s="2" customFormat="1" ht="7" customHeight="1">
      <c r="A137" s="31"/>
      <c r="B137" s="32"/>
      <c r="C137" s="31"/>
      <c r="D137" s="31"/>
      <c r="E137" s="31"/>
      <c r="F137" s="31"/>
      <c r="G137" s="31"/>
      <c r="H137" s="31"/>
      <c r="I137" s="31"/>
      <c r="J137" s="31"/>
      <c r="K137" s="31"/>
      <c r="L137" s="4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3" s="2" customFormat="1" ht="15.15" customHeight="1">
      <c r="A138" s="31"/>
      <c r="B138" s="32"/>
      <c r="C138" s="26" t="s">
        <v>23</v>
      </c>
      <c r="D138" s="31"/>
      <c r="E138" s="31"/>
      <c r="F138" s="24" t="str">
        <f>E15</f>
        <v xml:space="preserve"> </v>
      </c>
      <c r="G138" s="31"/>
      <c r="H138" s="31"/>
      <c r="I138" s="26" t="s">
        <v>29</v>
      </c>
      <c r="J138" s="29" t="str">
        <f>E21</f>
        <v xml:space="preserve"> </v>
      </c>
      <c r="K138" s="31"/>
      <c r="L138" s="4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3" s="2" customFormat="1" ht="15.15" customHeight="1">
      <c r="A139" s="31"/>
      <c r="B139" s="32"/>
      <c r="C139" s="26" t="s">
        <v>27</v>
      </c>
      <c r="D139" s="31"/>
      <c r="E139" s="31"/>
      <c r="F139" s="24" t="str">
        <f>IF(E18="","",E18)</f>
        <v>Vyplň údaj</v>
      </c>
      <c r="G139" s="31"/>
      <c r="H139" s="31"/>
      <c r="I139" s="26" t="s">
        <v>31</v>
      </c>
      <c r="J139" s="29" t="str">
        <f>E24</f>
        <v xml:space="preserve"> </v>
      </c>
      <c r="K139" s="31"/>
      <c r="L139" s="4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63" s="2" customFormat="1" ht="10.3" customHeight="1">
      <c r="A140" s="31"/>
      <c r="B140" s="32"/>
      <c r="C140" s="31"/>
      <c r="D140" s="31"/>
      <c r="E140" s="31"/>
      <c r="F140" s="31"/>
      <c r="G140" s="31"/>
      <c r="H140" s="31"/>
      <c r="I140" s="31"/>
      <c r="J140" s="31"/>
      <c r="K140" s="31"/>
      <c r="L140" s="4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63" s="11" customFormat="1" ht="29.25" customHeight="1">
      <c r="A141" s="119"/>
      <c r="B141" s="120"/>
      <c r="C141" s="121" t="s">
        <v>110</v>
      </c>
      <c r="D141" s="122" t="s">
        <v>58</v>
      </c>
      <c r="E141" s="122" t="s">
        <v>54</v>
      </c>
      <c r="F141" s="122" t="s">
        <v>55</v>
      </c>
      <c r="G141" s="122" t="s">
        <v>111</v>
      </c>
      <c r="H141" s="122" t="s">
        <v>112</v>
      </c>
      <c r="I141" s="122" t="s">
        <v>113</v>
      </c>
      <c r="J141" s="123" t="s">
        <v>101</v>
      </c>
      <c r="K141" s="124" t="s">
        <v>114</v>
      </c>
      <c r="L141" s="125"/>
      <c r="M141" s="61" t="s">
        <v>1</v>
      </c>
      <c r="N141" s="62" t="s">
        <v>37</v>
      </c>
      <c r="O141" s="62" t="s">
        <v>115</v>
      </c>
      <c r="P141" s="62" t="s">
        <v>116</v>
      </c>
      <c r="Q141" s="62" t="s">
        <v>117</v>
      </c>
      <c r="R141" s="62" t="s">
        <v>118</v>
      </c>
      <c r="S141" s="62" t="s">
        <v>119</v>
      </c>
      <c r="T141" s="63" t="s">
        <v>120</v>
      </c>
      <c r="U141" s="119"/>
      <c r="V141" s="119"/>
      <c r="W141" s="119"/>
      <c r="X141" s="119"/>
      <c r="Y141" s="119"/>
      <c r="Z141" s="119"/>
      <c r="AA141" s="119"/>
      <c r="AB141" s="119"/>
      <c r="AC141" s="119"/>
      <c r="AD141" s="119"/>
      <c r="AE141" s="119"/>
    </row>
    <row r="142" spans="1:63" s="2" customFormat="1" ht="22.85" customHeight="1">
      <c r="A142" s="31"/>
      <c r="B142" s="32"/>
      <c r="C142" s="68" t="s">
        <v>121</v>
      </c>
      <c r="D142" s="31"/>
      <c r="E142" s="31"/>
      <c r="F142" s="31"/>
      <c r="G142" s="31"/>
      <c r="H142" s="31"/>
      <c r="I142" s="31"/>
      <c r="J142" s="126">
        <f>BK142</f>
        <v>0</v>
      </c>
      <c r="K142" s="31"/>
      <c r="L142" s="32"/>
      <c r="M142" s="64"/>
      <c r="N142" s="55"/>
      <c r="O142" s="65"/>
      <c r="P142" s="127">
        <f>P143+P336</f>
        <v>0</v>
      </c>
      <c r="Q142" s="65"/>
      <c r="R142" s="127">
        <f>R143+R336</f>
        <v>96.125282289999987</v>
      </c>
      <c r="S142" s="65"/>
      <c r="T142" s="128">
        <f>T143+T336</f>
        <v>24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6" t="s">
        <v>72</v>
      </c>
      <c r="AU142" s="16" t="s">
        <v>103</v>
      </c>
      <c r="BK142" s="129">
        <f>BK143+BK336</f>
        <v>0</v>
      </c>
    </row>
    <row r="143" spans="1:63" s="12" customFormat="1" ht="25.95" customHeight="1">
      <c r="B143" s="130"/>
      <c r="D143" s="131" t="s">
        <v>72</v>
      </c>
      <c r="E143" s="132" t="s">
        <v>122</v>
      </c>
      <c r="F143" s="132" t="s">
        <v>123</v>
      </c>
      <c r="I143" s="133"/>
      <c r="J143" s="134">
        <f>BK143</f>
        <v>0</v>
      </c>
      <c r="L143" s="130"/>
      <c r="M143" s="135"/>
      <c r="N143" s="136"/>
      <c r="O143" s="136"/>
      <c r="P143" s="137">
        <f>P144+P193+P214+P242+P259+P331</f>
        <v>0</v>
      </c>
      <c r="Q143" s="136"/>
      <c r="R143" s="137">
        <f>R144+R193+R214+R242+R259+R331</f>
        <v>96.058232289999992</v>
      </c>
      <c r="S143" s="136"/>
      <c r="T143" s="138">
        <f>T144+T193+T214+T242+T259+T331</f>
        <v>24</v>
      </c>
      <c r="AR143" s="131" t="s">
        <v>81</v>
      </c>
      <c r="AT143" s="139" t="s">
        <v>72</v>
      </c>
      <c r="AU143" s="139" t="s">
        <v>73</v>
      </c>
      <c r="AY143" s="131" t="s">
        <v>124</v>
      </c>
      <c r="BK143" s="140">
        <f>BK144+BK193+BK214+BK242+BK259+BK331</f>
        <v>0</v>
      </c>
    </row>
    <row r="144" spans="1:63" s="12" customFormat="1" ht="22.85" customHeight="1">
      <c r="B144" s="130"/>
      <c r="D144" s="131" t="s">
        <v>72</v>
      </c>
      <c r="E144" s="141" t="s">
        <v>81</v>
      </c>
      <c r="F144" s="141" t="s">
        <v>125</v>
      </c>
      <c r="I144" s="133"/>
      <c r="J144" s="142">
        <f>BK144</f>
        <v>0</v>
      </c>
      <c r="L144" s="130"/>
      <c r="M144" s="135"/>
      <c r="N144" s="136"/>
      <c r="O144" s="136"/>
      <c r="P144" s="137">
        <f>P145+P150+P156+P161+P167+P177+P186</f>
        <v>0</v>
      </c>
      <c r="Q144" s="136"/>
      <c r="R144" s="137">
        <f>R145+R150+R156+R161+R167+R177+R186</f>
        <v>0</v>
      </c>
      <c r="S144" s="136"/>
      <c r="T144" s="138">
        <f>T145+T150+T156+T161+T167+T177+T186</f>
        <v>0</v>
      </c>
      <c r="AR144" s="131" t="s">
        <v>81</v>
      </c>
      <c r="AT144" s="139" t="s">
        <v>72</v>
      </c>
      <c r="AU144" s="139" t="s">
        <v>81</v>
      </c>
      <c r="AY144" s="131" t="s">
        <v>124</v>
      </c>
      <c r="BK144" s="140">
        <f>BK145+BK150+BK156+BK161+BK167+BK177+BK186</f>
        <v>0</v>
      </c>
    </row>
    <row r="145" spans="1:65" s="12" customFormat="1" ht="20.9" customHeight="1">
      <c r="B145" s="130"/>
      <c r="D145" s="131" t="s">
        <v>72</v>
      </c>
      <c r="E145" s="141" t="s">
        <v>179</v>
      </c>
      <c r="F145" s="141" t="s">
        <v>191</v>
      </c>
      <c r="I145" s="133"/>
      <c r="J145" s="142">
        <f>BK145</f>
        <v>0</v>
      </c>
      <c r="L145" s="130"/>
      <c r="M145" s="135"/>
      <c r="N145" s="136"/>
      <c r="O145" s="136"/>
      <c r="P145" s="137">
        <f>SUM(P146:P149)</f>
        <v>0</v>
      </c>
      <c r="Q145" s="136"/>
      <c r="R145" s="137">
        <f>SUM(R146:R149)</f>
        <v>0</v>
      </c>
      <c r="S145" s="136"/>
      <c r="T145" s="138">
        <f>SUM(T146:T149)</f>
        <v>0</v>
      </c>
      <c r="AR145" s="131" t="s">
        <v>81</v>
      </c>
      <c r="AT145" s="139" t="s">
        <v>72</v>
      </c>
      <c r="AU145" s="139" t="s">
        <v>83</v>
      </c>
      <c r="AY145" s="131" t="s">
        <v>124</v>
      </c>
      <c r="BK145" s="140">
        <f>SUM(BK146:BK149)</f>
        <v>0</v>
      </c>
    </row>
    <row r="146" spans="1:65" s="2" customFormat="1" ht="33" customHeight="1">
      <c r="A146" s="31"/>
      <c r="B146" s="143"/>
      <c r="C146" s="144" t="s">
        <v>81</v>
      </c>
      <c r="D146" s="144" t="s">
        <v>128</v>
      </c>
      <c r="E146" s="145" t="s">
        <v>300</v>
      </c>
      <c r="F146" s="146" t="s">
        <v>301</v>
      </c>
      <c r="G146" s="147" t="s">
        <v>302</v>
      </c>
      <c r="H146" s="148">
        <v>1</v>
      </c>
      <c r="I146" s="149"/>
      <c r="J146" s="150">
        <f>ROUND(I146*H146,2)</f>
        <v>0</v>
      </c>
      <c r="K146" s="151"/>
      <c r="L146" s="32"/>
      <c r="M146" s="152" t="s">
        <v>1</v>
      </c>
      <c r="N146" s="153" t="s">
        <v>38</v>
      </c>
      <c r="O146" s="57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6" t="s">
        <v>132</v>
      </c>
      <c r="AT146" s="156" t="s">
        <v>128</v>
      </c>
      <c r="AU146" s="156" t="s">
        <v>133</v>
      </c>
      <c r="AY146" s="16" t="s">
        <v>124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6" t="s">
        <v>81</v>
      </c>
      <c r="BK146" s="157">
        <f>ROUND(I146*H146,2)</f>
        <v>0</v>
      </c>
      <c r="BL146" s="16" t="s">
        <v>132</v>
      </c>
      <c r="BM146" s="156" t="s">
        <v>83</v>
      </c>
    </row>
    <row r="147" spans="1:65" s="2" customFormat="1" ht="34.299999999999997">
      <c r="A147" s="31"/>
      <c r="B147" s="32"/>
      <c r="C147" s="31"/>
      <c r="D147" s="159" t="s">
        <v>148</v>
      </c>
      <c r="E147" s="31"/>
      <c r="F147" s="175" t="s">
        <v>303</v>
      </c>
      <c r="G147" s="31"/>
      <c r="H147" s="31"/>
      <c r="I147" s="176"/>
      <c r="J147" s="31"/>
      <c r="K147" s="31"/>
      <c r="L147" s="32"/>
      <c r="M147" s="177"/>
      <c r="N147" s="178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148</v>
      </c>
      <c r="AU147" s="16" t="s">
        <v>133</v>
      </c>
    </row>
    <row r="148" spans="1:65" s="13" customFormat="1">
      <c r="B148" s="158"/>
      <c r="D148" s="159" t="s">
        <v>134</v>
      </c>
      <c r="E148" s="160" t="s">
        <v>1</v>
      </c>
      <c r="F148" s="161" t="s">
        <v>81</v>
      </c>
      <c r="H148" s="162">
        <v>1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134</v>
      </c>
      <c r="AU148" s="160" t="s">
        <v>133</v>
      </c>
      <c r="AV148" s="13" t="s">
        <v>83</v>
      </c>
      <c r="AW148" s="13" t="s">
        <v>30</v>
      </c>
      <c r="AX148" s="13" t="s">
        <v>73</v>
      </c>
      <c r="AY148" s="160" t="s">
        <v>124</v>
      </c>
    </row>
    <row r="149" spans="1:65" s="14" customFormat="1">
      <c r="B149" s="167"/>
      <c r="D149" s="159" t="s">
        <v>134</v>
      </c>
      <c r="E149" s="168" t="s">
        <v>1</v>
      </c>
      <c r="F149" s="169" t="s">
        <v>136</v>
      </c>
      <c r="H149" s="170">
        <v>1</v>
      </c>
      <c r="I149" s="171"/>
      <c r="L149" s="167"/>
      <c r="M149" s="172"/>
      <c r="N149" s="173"/>
      <c r="O149" s="173"/>
      <c r="P149" s="173"/>
      <c r="Q149" s="173"/>
      <c r="R149" s="173"/>
      <c r="S149" s="173"/>
      <c r="T149" s="174"/>
      <c r="AT149" s="168" t="s">
        <v>134</v>
      </c>
      <c r="AU149" s="168" t="s">
        <v>133</v>
      </c>
      <c r="AV149" s="14" t="s">
        <v>132</v>
      </c>
      <c r="AW149" s="14" t="s">
        <v>30</v>
      </c>
      <c r="AX149" s="14" t="s">
        <v>81</v>
      </c>
      <c r="AY149" s="168" t="s">
        <v>124</v>
      </c>
    </row>
    <row r="150" spans="1:65" s="12" customFormat="1" ht="20.9" customHeight="1">
      <c r="B150" s="130"/>
      <c r="D150" s="131" t="s">
        <v>72</v>
      </c>
      <c r="E150" s="141" t="s">
        <v>126</v>
      </c>
      <c r="F150" s="141" t="s">
        <v>127</v>
      </c>
      <c r="I150" s="133"/>
      <c r="J150" s="142">
        <f>BK150</f>
        <v>0</v>
      </c>
      <c r="L150" s="130"/>
      <c r="M150" s="135"/>
      <c r="N150" s="136"/>
      <c r="O150" s="136"/>
      <c r="P150" s="137">
        <f>SUM(P151:P155)</f>
        <v>0</v>
      </c>
      <c r="Q150" s="136"/>
      <c r="R150" s="137">
        <f>SUM(R151:R155)</f>
        <v>0</v>
      </c>
      <c r="S150" s="136"/>
      <c r="T150" s="138">
        <f>SUM(T151:T155)</f>
        <v>0</v>
      </c>
      <c r="AR150" s="131" t="s">
        <v>81</v>
      </c>
      <c r="AT150" s="139" t="s">
        <v>72</v>
      </c>
      <c r="AU150" s="139" t="s">
        <v>83</v>
      </c>
      <c r="AY150" s="131" t="s">
        <v>124</v>
      </c>
      <c r="BK150" s="140">
        <f>SUM(BK151:BK155)</f>
        <v>0</v>
      </c>
    </row>
    <row r="151" spans="1:65" s="2" customFormat="1" ht="33" customHeight="1">
      <c r="A151" s="31"/>
      <c r="B151" s="143"/>
      <c r="C151" s="144" t="s">
        <v>83</v>
      </c>
      <c r="D151" s="144" t="s">
        <v>128</v>
      </c>
      <c r="E151" s="145" t="s">
        <v>201</v>
      </c>
      <c r="F151" s="146" t="s">
        <v>202</v>
      </c>
      <c r="G151" s="147" t="s">
        <v>131</v>
      </c>
      <c r="H151" s="148">
        <v>175</v>
      </c>
      <c r="I151" s="149"/>
      <c r="J151" s="150">
        <f>ROUND(I151*H151,2)</f>
        <v>0</v>
      </c>
      <c r="K151" s="151"/>
      <c r="L151" s="32"/>
      <c r="M151" s="152" t="s">
        <v>1</v>
      </c>
      <c r="N151" s="153" t="s">
        <v>38</v>
      </c>
      <c r="O151" s="57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6" t="s">
        <v>132</v>
      </c>
      <c r="AT151" s="156" t="s">
        <v>128</v>
      </c>
      <c r="AU151" s="156" t="s">
        <v>133</v>
      </c>
      <c r="AY151" s="16" t="s">
        <v>124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6" t="s">
        <v>81</v>
      </c>
      <c r="BK151" s="157">
        <f>ROUND(I151*H151,2)</f>
        <v>0</v>
      </c>
      <c r="BL151" s="16" t="s">
        <v>132</v>
      </c>
      <c r="BM151" s="156" t="s">
        <v>132</v>
      </c>
    </row>
    <row r="152" spans="1:65" s="13" customFormat="1">
      <c r="B152" s="158"/>
      <c r="D152" s="159" t="s">
        <v>134</v>
      </c>
      <c r="E152" s="160" t="s">
        <v>1</v>
      </c>
      <c r="F152" s="161" t="s">
        <v>304</v>
      </c>
      <c r="H152" s="162">
        <v>175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134</v>
      </c>
      <c r="AU152" s="160" t="s">
        <v>133</v>
      </c>
      <c r="AV152" s="13" t="s">
        <v>83</v>
      </c>
      <c r="AW152" s="13" t="s">
        <v>30</v>
      </c>
      <c r="AX152" s="13" t="s">
        <v>73</v>
      </c>
      <c r="AY152" s="160" t="s">
        <v>124</v>
      </c>
    </row>
    <row r="153" spans="1:65" s="14" customFormat="1">
      <c r="B153" s="167"/>
      <c r="D153" s="159" t="s">
        <v>134</v>
      </c>
      <c r="E153" s="168" t="s">
        <v>1</v>
      </c>
      <c r="F153" s="169" t="s">
        <v>136</v>
      </c>
      <c r="H153" s="170">
        <v>175</v>
      </c>
      <c r="I153" s="171"/>
      <c r="L153" s="167"/>
      <c r="M153" s="172"/>
      <c r="N153" s="173"/>
      <c r="O153" s="173"/>
      <c r="P153" s="173"/>
      <c r="Q153" s="173"/>
      <c r="R153" s="173"/>
      <c r="S153" s="173"/>
      <c r="T153" s="174"/>
      <c r="AT153" s="168" t="s">
        <v>134</v>
      </c>
      <c r="AU153" s="168" t="s">
        <v>133</v>
      </c>
      <c r="AV153" s="14" t="s">
        <v>132</v>
      </c>
      <c r="AW153" s="14" t="s">
        <v>30</v>
      </c>
      <c r="AX153" s="14" t="s">
        <v>81</v>
      </c>
      <c r="AY153" s="168" t="s">
        <v>124</v>
      </c>
    </row>
    <row r="154" spans="1:65" s="2" customFormat="1" ht="33" customHeight="1">
      <c r="A154" s="31"/>
      <c r="B154" s="143"/>
      <c r="C154" s="144" t="s">
        <v>133</v>
      </c>
      <c r="D154" s="144" t="s">
        <v>128</v>
      </c>
      <c r="E154" s="145" t="s">
        <v>305</v>
      </c>
      <c r="F154" s="146" t="s">
        <v>306</v>
      </c>
      <c r="G154" s="147" t="s">
        <v>131</v>
      </c>
      <c r="H154" s="148">
        <v>50</v>
      </c>
      <c r="I154" s="149"/>
      <c r="J154" s="150">
        <f>ROUND(I154*H154,2)</f>
        <v>0</v>
      </c>
      <c r="K154" s="151"/>
      <c r="L154" s="32"/>
      <c r="M154" s="152" t="s">
        <v>1</v>
      </c>
      <c r="N154" s="153" t="s">
        <v>38</v>
      </c>
      <c r="O154" s="57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6" t="s">
        <v>132</v>
      </c>
      <c r="AT154" s="156" t="s">
        <v>128</v>
      </c>
      <c r="AU154" s="156" t="s">
        <v>133</v>
      </c>
      <c r="AY154" s="16" t="s">
        <v>124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6" t="s">
        <v>81</v>
      </c>
      <c r="BK154" s="157">
        <f>ROUND(I154*H154,2)</f>
        <v>0</v>
      </c>
      <c r="BL154" s="16" t="s">
        <v>132</v>
      </c>
      <c r="BM154" s="156" t="s">
        <v>307</v>
      </c>
    </row>
    <row r="155" spans="1:65" s="13" customFormat="1">
      <c r="B155" s="158"/>
      <c r="D155" s="159" t="s">
        <v>134</v>
      </c>
      <c r="E155" s="160" t="s">
        <v>1</v>
      </c>
      <c r="F155" s="161" t="s">
        <v>308</v>
      </c>
      <c r="H155" s="162">
        <v>50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134</v>
      </c>
      <c r="AU155" s="160" t="s">
        <v>133</v>
      </c>
      <c r="AV155" s="13" t="s">
        <v>83</v>
      </c>
      <c r="AW155" s="13" t="s">
        <v>30</v>
      </c>
      <c r="AX155" s="13" t="s">
        <v>81</v>
      </c>
      <c r="AY155" s="160" t="s">
        <v>124</v>
      </c>
    </row>
    <row r="156" spans="1:65" s="12" customFormat="1" ht="20.9" customHeight="1">
      <c r="B156" s="130"/>
      <c r="D156" s="131" t="s">
        <v>72</v>
      </c>
      <c r="E156" s="141" t="s">
        <v>234</v>
      </c>
      <c r="F156" s="141" t="s">
        <v>309</v>
      </c>
      <c r="I156" s="133"/>
      <c r="J156" s="142">
        <f>BK156</f>
        <v>0</v>
      </c>
      <c r="L156" s="130"/>
      <c r="M156" s="135"/>
      <c r="N156" s="136"/>
      <c r="O156" s="136"/>
      <c r="P156" s="137">
        <f>SUM(P157:P160)</f>
        <v>0</v>
      </c>
      <c r="Q156" s="136"/>
      <c r="R156" s="137">
        <f>SUM(R157:R160)</f>
        <v>0</v>
      </c>
      <c r="S156" s="136"/>
      <c r="T156" s="138">
        <f>SUM(T157:T160)</f>
        <v>0</v>
      </c>
      <c r="AR156" s="131" t="s">
        <v>81</v>
      </c>
      <c r="AT156" s="139" t="s">
        <v>72</v>
      </c>
      <c r="AU156" s="139" t="s">
        <v>83</v>
      </c>
      <c r="AY156" s="131" t="s">
        <v>124</v>
      </c>
      <c r="BK156" s="140">
        <f>SUM(BK157:BK160)</f>
        <v>0</v>
      </c>
    </row>
    <row r="157" spans="1:65" s="2" customFormat="1" ht="33" customHeight="1">
      <c r="A157" s="31"/>
      <c r="B157" s="143"/>
      <c r="C157" s="144" t="s">
        <v>132</v>
      </c>
      <c r="D157" s="144" t="s">
        <v>128</v>
      </c>
      <c r="E157" s="145" t="s">
        <v>310</v>
      </c>
      <c r="F157" s="146" t="s">
        <v>311</v>
      </c>
      <c r="G157" s="147" t="s">
        <v>131</v>
      </c>
      <c r="H157" s="148">
        <v>20.2</v>
      </c>
      <c r="I157" s="149"/>
      <c r="J157" s="150">
        <f>ROUND(I157*H157,2)</f>
        <v>0</v>
      </c>
      <c r="K157" s="151"/>
      <c r="L157" s="32"/>
      <c r="M157" s="152" t="s">
        <v>1</v>
      </c>
      <c r="N157" s="153" t="s">
        <v>38</v>
      </c>
      <c r="O157" s="57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6" t="s">
        <v>132</v>
      </c>
      <c r="AT157" s="156" t="s">
        <v>128</v>
      </c>
      <c r="AU157" s="156" t="s">
        <v>133</v>
      </c>
      <c r="AY157" s="16" t="s">
        <v>124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6" t="s">
        <v>81</v>
      </c>
      <c r="BK157" s="157">
        <f>ROUND(I157*H157,2)</f>
        <v>0</v>
      </c>
      <c r="BL157" s="16" t="s">
        <v>132</v>
      </c>
      <c r="BM157" s="156" t="s">
        <v>126</v>
      </c>
    </row>
    <row r="158" spans="1:65" s="13" customFormat="1">
      <c r="B158" s="158"/>
      <c r="D158" s="159" t="s">
        <v>134</v>
      </c>
      <c r="E158" s="160" t="s">
        <v>1</v>
      </c>
      <c r="F158" s="161" t="s">
        <v>312</v>
      </c>
      <c r="H158" s="162">
        <v>6</v>
      </c>
      <c r="I158" s="163"/>
      <c r="L158" s="158"/>
      <c r="M158" s="164"/>
      <c r="N158" s="165"/>
      <c r="O158" s="165"/>
      <c r="P158" s="165"/>
      <c r="Q158" s="165"/>
      <c r="R158" s="165"/>
      <c r="S158" s="165"/>
      <c r="T158" s="166"/>
      <c r="AT158" s="160" t="s">
        <v>134</v>
      </c>
      <c r="AU158" s="160" t="s">
        <v>133</v>
      </c>
      <c r="AV158" s="13" t="s">
        <v>83</v>
      </c>
      <c r="AW158" s="13" t="s">
        <v>30</v>
      </c>
      <c r="AX158" s="13" t="s">
        <v>73</v>
      </c>
      <c r="AY158" s="160" t="s">
        <v>124</v>
      </c>
    </row>
    <row r="159" spans="1:65" s="13" customFormat="1" ht="20.6">
      <c r="B159" s="158"/>
      <c r="D159" s="159" t="s">
        <v>134</v>
      </c>
      <c r="E159" s="160" t="s">
        <v>1</v>
      </c>
      <c r="F159" s="161" t="s">
        <v>313</v>
      </c>
      <c r="H159" s="162">
        <v>14.2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134</v>
      </c>
      <c r="AU159" s="160" t="s">
        <v>133</v>
      </c>
      <c r="AV159" s="13" t="s">
        <v>83</v>
      </c>
      <c r="AW159" s="13" t="s">
        <v>30</v>
      </c>
      <c r="AX159" s="13" t="s">
        <v>73</v>
      </c>
      <c r="AY159" s="160" t="s">
        <v>124</v>
      </c>
    </row>
    <row r="160" spans="1:65" s="14" customFormat="1">
      <c r="B160" s="167"/>
      <c r="D160" s="159" t="s">
        <v>134</v>
      </c>
      <c r="E160" s="168" t="s">
        <v>1</v>
      </c>
      <c r="F160" s="169" t="s">
        <v>136</v>
      </c>
      <c r="H160" s="170">
        <v>20.2</v>
      </c>
      <c r="I160" s="171"/>
      <c r="L160" s="167"/>
      <c r="M160" s="172"/>
      <c r="N160" s="173"/>
      <c r="O160" s="173"/>
      <c r="P160" s="173"/>
      <c r="Q160" s="173"/>
      <c r="R160" s="173"/>
      <c r="S160" s="173"/>
      <c r="T160" s="174"/>
      <c r="AT160" s="168" t="s">
        <v>134</v>
      </c>
      <c r="AU160" s="168" t="s">
        <v>133</v>
      </c>
      <c r="AV160" s="14" t="s">
        <v>132</v>
      </c>
      <c r="AW160" s="14" t="s">
        <v>30</v>
      </c>
      <c r="AX160" s="14" t="s">
        <v>81</v>
      </c>
      <c r="AY160" s="168" t="s">
        <v>124</v>
      </c>
    </row>
    <row r="161" spans="1:65" s="12" customFormat="1" ht="20.9" customHeight="1">
      <c r="B161" s="130"/>
      <c r="D161" s="131" t="s">
        <v>72</v>
      </c>
      <c r="E161" s="141" t="s">
        <v>8</v>
      </c>
      <c r="F161" s="141" t="s">
        <v>314</v>
      </c>
      <c r="I161" s="133"/>
      <c r="J161" s="142">
        <f>BK161</f>
        <v>0</v>
      </c>
      <c r="L161" s="130"/>
      <c r="M161" s="135"/>
      <c r="N161" s="136"/>
      <c r="O161" s="136"/>
      <c r="P161" s="137">
        <f>SUM(P162:P166)</f>
        <v>0</v>
      </c>
      <c r="Q161" s="136"/>
      <c r="R161" s="137">
        <f>SUM(R162:R166)</f>
        <v>0</v>
      </c>
      <c r="S161" s="136"/>
      <c r="T161" s="138">
        <f>SUM(T162:T166)</f>
        <v>0</v>
      </c>
      <c r="AR161" s="131" t="s">
        <v>81</v>
      </c>
      <c r="AT161" s="139" t="s">
        <v>72</v>
      </c>
      <c r="AU161" s="139" t="s">
        <v>83</v>
      </c>
      <c r="AY161" s="131" t="s">
        <v>124</v>
      </c>
      <c r="BK161" s="140">
        <f>SUM(BK162:BK166)</f>
        <v>0</v>
      </c>
    </row>
    <row r="162" spans="1:65" s="2" customFormat="1" ht="21.75" customHeight="1">
      <c r="A162" s="31"/>
      <c r="B162" s="143"/>
      <c r="C162" s="144" t="s">
        <v>153</v>
      </c>
      <c r="D162" s="144" t="s">
        <v>128</v>
      </c>
      <c r="E162" s="145" t="s">
        <v>315</v>
      </c>
      <c r="F162" s="146" t="s">
        <v>316</v>
      </c>
      <c r="G162" s="147" t="s">
        <v>131</v>
      </c>
      <c r="H162" s="148">
        <v>0.12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38</v>
      </c>
      <c r="O162" s="57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6" t="s">
        <v>132</v>
      </c>
      <c r="AT162" s="156" t="s">
        <v>128</v>
      </c>
      <c r="AU162" s="156" t="s">
        <v>133</v>
      </c>
      <c r="AY162" s="16" t="s">
        <v>124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6" t="s">
        <v>81</v>
      </c>
      <c r="BK162" s="157">
        <f>ROUND(I162*H162,2)</f>
        <v>0</v>
      </c>
      <c r="BL162" s="16" t="s">
        <v>132</v>
      </c>
      <c r="BM162" s="156" t="s">
        <v>151</v>
      </c>
    </row>
    <row r="163" spans="1:65" s="13" customFormat="1">
      <c r="B163" s="158"/>
      <c r="D163" s="159" t="s">
        <v>134</v>
      </c>
      <c r="E163" s="160" t="s">
        <v>1</v>
      </c>
      <c r="F163" s="161" t="s">
        <v>317</v>
      </c>
      <c r="H163" s="162">
        <v>0.12</v>
      </c>
      <c r="I163" s="163"/>
      <c r="L163" s="158"/>
      <c r="M163" s="164"/>
      <c r="N163" s="165"/>
      <c r="O163" s="165"/>
      <c r="P163" s="165"/>
      <c r="Q163" s="165"/>
      <c r="R163" s="165"/>
      <c r="S163" s="165"/>
      <c r="T163" s="166"/>
      <c r="AT163" s="160" t="s">
        <v>134</v>
      </c>
      <c r="AU163" s="160" t="s">
        <v>133</v>
      </c>
      <c r="AV163" s="13" t="s">
        <v>83</v>
      </c>
      <c r="AW163" s="13" t="s">
        <v>30</v>
      </c>
      <c r="AX163" s="13" t="s">
        <v>73</v>
      </c>
      <c r="AY163" s="160" t="s">
        <v>124</v>
      </c>
    </row>
    <row r="164" spans="1:65" s="14" customFormat="1">
      <c r="B164" s="167"/>
      <c r="D164" s="159" t="s">
        <v>134</v>
      </c>
      <c r="E164" s="168" t="s">
        <v>1</v>
      </c>
      <c r="F164" s="169" t="s">
        <v>136</v>
      </c>
      <c r="H164" s="170">
        <v>0.12</v>
      </c>
      <c r="I164" s="171"/>
      <c r="L164" s="167"/>
      <c r="M164" s="172"/>
      <c r="N164" s="173"/>
      <c r="O164" s="173"/>
      <c r="P164" s="173"/>
      <c r="Q164" s="173"/>
      <c r="R164" s="173"/>
      <c r="S164" s="173"/>
      <c r="T164" s="174"/>
      <c r="AT164" s="168" t="s">
        <v>134</v>
      </c>
      <c r="AU164" s="168" t="s">
        <v>133</v>
      </c>
      <c r="AV164" s="14" t="s">
        <v>132</v>
      </c>
      <c r="AW164" s="14" t="s">
        <v>30</v>
      </c>
      <c r="AX164" s="14" t="s">
        <v>81</v>
      </c>
      <c r="AY164" s="168" t="s">
        <v>124</v>
      </c>
    </row>
    <row r="165" spans="1:65" s="2" customFormat="1" ht="24.15" customHeight="1">
      <c r="A165" s="31"/>
      <c r="B165" s="143"/>
      <c r="C165" s="182" t="s">
        <v>142</v>
      </c>
      <c r="D165" s="182" t="s">
        <v>243</v>
      </c>
      <c r="E165" s="183" t="s">
        <v>318</v>
      </c>
      <c r="F165" s="184" t="s">
        <v>319</v>
      </c>
      <c r="G165" s="185" t="s">
        <v>131</v>
      </c>
      <c r="H165" s="186">
        <v>0.12</v>
      </c>
      <c r="I165" s="187"/>
      <c r="J165" s="188">
        <f>ROUND(I165*H165,2)</f>
        <v>0</v>
      </c>
      <c r="K165" s="189"/>
      <c r="L165" s="190"/>
      <c r="M165" s="191" t="s">
        <v>1</v>
      </c>
      <c r="N165" s="192" t="s">
        <v>38</v>
      </c>
      <c r="O165" s="57"/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6" t="s">
        <v>156</v>
      </c>
      <c r="AT165" s="156" t="s">
        <v>243</v>
      </c>
      <c r="AU165" s="156" t="s">
        <v>133</v>
      </c>
      <c r="AY165" s="16" t="s">
        <v>124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6" t="s">
        <v>81</v>
      </c>
      <c r="BK165" s="157">
        <f>ROUND(I165*H165,2)</f>
        <v>0</v>
      </c>
      <c r="BL165" s="16" t="s">
        <v>132</v>
      </c>
      <c r="BM165" s="156" t="s">
        <v>320</v>
      </c>
    </row>
    <row r="166" spans="1:65" s="13" customFormat="1">
      <c r="B166" s="158"/>
      <c r="D166" s="159" t="s">
        <v>134</v>
      </c>
      <c r="E166" s="160" t="s">
        <v>1</v>
      </c>
      <c r="F166" s="161" t="s">
        <v>321</v>
      </c>
      <c r="H166" s="162">
        <v>0.12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134</v>
      </c>
      <c r="AU166" s="160" t="s">
        <v>133</v>
      </c>
      <c r="AV166" s="13" t="s">
        <v>83</v>
      </c>
      <c r="AW166" s="13" t="s">
        <v>30</v>
      </c>
      <c r="AX166" s="13" t="s">
        <v>81</v>
      </c>
      <c r="AY166" s="160" t="s">
        <v>124</v>
      </c>
    </row>
    <row r="167" spans="1:65" s="12" customFormat="1" ht="20.9" customHeight="1">
      <c r="B167" s="130"/>
      <c r="D167" s="131" t="s">
        <v>72</v>
      </c>
      <c r="E167" s="141" t="s">
        <v>151</v>
      </c>
      <c r="F167" s="141" t="s">
        <v>152</v>
      </c>
      <c r="I167" s="133"/>
      <c r="J167" s="142">
        <f>BK167</f>
        <v>0</v>
      </c>
      <c r="L167" s="130"/>
      <c r="M167" s="135"/>
      <c r="N167" s="136"/>
      <c r="O167" s="136"/>
      <c r="P167" s="137">
        <f>SUM(P168:P176)</f>
        <v>0</v>
      </c>
      <c r="Q167" s="136"/>
      <c r="R167" s="137">
        <f>SUM(R168:R176)</f>
        <v>0</v>
      </c>
      <c r="S167" s="136"/>
      <c r="T167" s="138">
        <f>SUM(T168:T176)</f>
        <v>0</v>
      </c>
      <c r="AR167" s="131" t="s">
        <v>81</v>
      </c>
      <c r="AT167" s="139" t="s">
        <v>72</v>
      </c>
      <c r="AU167" s="139" t="s">
        <v>83</v>
      </c>
      <c r="AY167" s="131" t="s">
        <v>124</v>
      </c>
      <c r="BK167" s="140">
        <f>SUM(BK168:BK176)</f>
        <v>0</v>
      </c>
    </row>
    <row r="168" spans="1:65" s="2" customFormat="1" ht="37.85" customHeight="1">
      <c r="A168" s="31"/>
      <c r="B168" s="143"/>
      <c r="C168" s="144" t="s">
        <v>161</v>
      </c>
      <c r="D168" s="144" t="s">
        <v>128</v>
      </c>
      <c r="E168" s="145" t="s">
        <v>322</v>
      </c>
      <c r="F168" s="146" t="s">
        <v>323</v>
      </c>
      <c r="G168" s="147" t="s">
        <v>131</v>
      </c>
      <c r="H168" s="148">
        <v>390.4</v>
      </c>
      <c r="I168" s="149"/>
      <c r="J168" s="150">
        <f>ROUND(I168*H168,2)</f>
        <v>0</v>
      </c>
      <c r="K168" s="151"/>
      <c r="L168" s="32"/>
      <c r="M168" s="152" t="s">
        <v>1</v>
      </c>
      <c r="N168" s="153" t="s">
        <v>38</v>
      </c>
      <c r="O168" s="57"/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6" t="s">
        <v>132</v>
      </c>
      <c r="AT168" s="156" t="s">
        <v>128</v>
      </c>
      <c r="AU168" s="156" t="s">
        <v>133</v>
      </c>
      <c r="AY168" s="16" t="s">
        <v>124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6" t="s">
        <v>81</v>
      </c>
      <c r="BK168" s="157">
        <f>ROUND(I168*H168,2)</f>
        <v>0</v>
      </c>
      <c r="BL168" s="16" t="s">
        <v>132</v>
      </c>
      <c r="BM168" s="156" t="s">
        <v>165</v>
      </c>
    </row>
    <row r="169" spans="1:65" s="13" customFormat="1">
      <c r="B169" s="158"/>
      <c r="D169" s="159" t="s">
        <v>134</v>
      </c>
      <c r="E169" s="160" t="s">
        <v>1</v>
      </c>
      <c r="F169" s="161" t="s">
        <v>324</v>
      </c>
      <c r="H169" s="162">
        <v>390.4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134</v>
      </c>
      <c r="AU169" s="160" t="s">
        <v>133</v>
      </c>
      <c r="AV169" s="13" t="s">
        <v>83</v>
      </c>
      <c r="AW169" s="13" t="s">
        <v>30</v>
      </c>
      <c r="AX169" s="13" t="s">
        <v>73</v>
      </c>
      <c r="AY169" s="160" t="s">
        <v>124</v>
      </c>
    </row>
    <row r="170" spans="1:65" s="14" customFormat="1">
      <c r="B170" s="167"/>
      <c r="D170" s="159" t="s">
        <v>134</v>
      </c>
      <c r="E170" s="168" t="s">
        <v>1</v>
      </c>
      <c r="F170" s="169" t="s">
        <v>136</v>
      </c>
      <c r="H170" s="170">
        <v>390.4</v>
      </c>
      <c r="I170" s="171"/>
      <c r="L170" s="167"/>
      <c r="M170" s="172"/>
      <c r="N170" s="173"/>
      <c r="O170" s="173"/>
      <c r="P170" s="173"/>
      <c r="Q170" s="173"/>
      <c r="R170" s="173"/>
      <c r="S170" s="173"/>
      <c r="T170" s="174"/>
      <c r="AT170" s="168" t="s">
        <v>134</v>
      </c>
      <c r="AU170" s="168" t="s">
        <v>133</v>
      </c>
      <c r="AV170" s="14" t="s">
        <v>132</v>
      </c>
      <c r="AW170" s="14" t="s">
        <v>30</v>
      </c>
      <c r="AX170" s="14" t="s">
        <v>81</v>
      </c>
      <c r="AY170" s="168" t="s">
        <v>124</v>
      </c>
    </row>
    <row r="171" spans="1:65" s="2" customFormat="1" ht="37.85" customHeight="1">
      <c r="A171" s="31"/>
      <c r="B171" s="143"/>
      <c r="C171" s="144" t="s">
        <v>156</v>
      </c>
      <c r="D171" s="144" t="s">
        <v>128</v>
      </c>
      <c r="E171" s="145" t="s">
        <v>162</v>
      </c>
      <c r="F171" s="146" t="s">
        <v>163</v>
      </c>
      <c r="G171" s="147" t="s">
        <v>131</v>
      </c>
      <c r="H171" s="148">
        <v>50</v>
      </c>
      <c r="I171" s="149"/>
      <c r="J171" s="150">
        <f>ROUND(I171*H171,2)</f>
        <v>0</v>
      </c>
      <c r="K171" s="151"/>
      <c r="L171" s="32"/>
      <c r="M171" s="152" t="s">
        <v>1</v>
      </c>
      <c r="N171" s="153" t="s">
        <v>38</v>
      </c>
      <c r="O171" s="57"/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6" t="s">
        <v>132</v>
      </c>
      <c r="AT171" s="156" t="s">
        <v>128</v>
      </c>
      <c r="AU171" s="156" t="s">
        <v>133</v>
      </c>
      <c r="AY171" s="16" t="s">
        <v>124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6" t="s">
        <v>81</v>
      </c>
      <c r="BK171" s="157">
        <f>ROUND(I171*H171,2)</f>
        <v>0</v>
      </c>
      <c r="BL171" s="16" t="s">
        <v>132</v>
      </c>
      <c r="BM171" s="156" t="s">
        <v>214</v>
      </c>
    </row>
    <row r="172" spans="1:65" s="13" customFormat="1">
      <c r="B172" s="158"/>
      <c r="D172" s="159" t="s">
        <v>134</v>
      </c>
      <c r="E172" s="160" t="s">
        <v>1</v>
      </c>
      <c r="F172" s="161" t="s">
        <v>325</v>
      </c>
      <c r="H172" s="162">
        <v>50</v>
      </c>
      <c r="I172" s="163"/>
      <c r="L172" s="158"/>
      <c r="M172" s="164"/>
      <c r="N172" s="165"/>
      <c r="O172" s="165"/>
      <c r="P172" s="165"/>
      <c r="Q172" s="165"/>
      <c r="R172" s="165"/>
      <c r="S172" s="165"/>
      <c r="T172" s="166"/>
      <c r="AT172" s="160" t="s">
        <v>134</v>
      </c>
      <c r="AU172" s="160" t="s">
        <v>133</v>
      </c>
      <c r="AV172" s="13" t="s">
        <v>83</v>
      </c>
      <c r="AW172" s="13" t="s">
        <v>30</v>
      </c>
      <c r="AX172" s="13" t="s">
        <v>73</v>
      </c>
      <c r="AY172" s="160" t="s">
        <v>124</v>
      </c>
    </row>
    <row r="173" spans="1:65" s="14" customFormat="1">
      <c r="B173" s="167"/>
      <c r="D173" s="159" t="s">
        <v>134</v>
      </c>
      <c r="E173" s="168" t="s">
        <v>1</v>
      </c>
      <c r="F173" s="169" t="s">
        <v>136</v>
      </c>
      <c r="H173" s="170">
        <v>50</v>
      </c>
      <c r="I173" s="171"/>
      <c r="L173" s="167"/>
      <c r="M173" s="172"/>
      <c r="N173" s="173"/>
      <c r="O173" s="173"/>
      <c r="P173" s="173"/>
      <c r="Q173" s="173"/>
      <c r="R173" s="173"/>
      <c r="S173" s="173"/>
      <c r="T173" s="174"/>
      <c r="AT173" s="168" t="s">
        <v>134</v>
      </c>
      <c r="AU173" s="168" t="s">
        <v>133</v>
      </c>
      <c r="AV173" s="14" t="s">
        <v>132</v>
      </c>
      <c r="AW173" s="14" t="s">
        <v>30</v>
      </c>
      <c r="AX173" s="14" t="s">
        <v>81</v>
      </c>
      <c r="AY173" s="168" t="s">
        <v>124</v>
      </c>
    </row>
    <row r="174" spans="1:65" s="2" customFormat="1" ht="24.15" customHeight="1">
      <c r="A174" s="31"/>
      <c r="B174" s="143"/>
      <c r="C174" s="144" t="s">
        <v>172</v>
      </c>
      <c r="D174" s="144" t="s">
        <v>128</v>
      </c>
      <c r="E174" s="145" t="s">
        <v>326</v>
      </c>
      <c r="F174" s="146" t="s">
        <v>327</v>
      </c>
      <c r="G174" s="147" t="s">
        <v>131</v>
      </c>
      <c r="H174" s="148">
        <v>195.2</v>
      </c>
      <c r="I174" s="149"/>
      <c r="J174" s="150">
        <f>ROUND(I174*H174,2)</f>
        <v>0</v>
      </c>
      <c r="K174" s="151"/>
      <c r="L174" s="32"/>
      <c r="M174" s="152" t="s">
        <v>1</v>
      </c>
      <c r="N174" s="153" t="s">
        <v>38</v>
      </c>
      <c r="O174" s="57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6" t="s">
        <v>132</v>
      </c>
      <c r="AT174" s="156" t="s">
        <v>128</v>
      </c>
      <c r="AU174" s="156" t="s">
        <v>133</v>
      </c>
      <c r="AY174" s="16" t="s">
        <v>124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6" t="s">
        <v>81</v>
      </c>
      <c r="BK174" s="157">
        <f>ROUND(I174*H174,2)</f>
        <v>0</v>
      </c>
      <c r="BL174" s="16" t="s">
        <v>132</v>
      </c>
      <c r="BM174" s="156" t="s">
        <v>219</v>
      </c>
    </row>
    <row r="175" spans="1:65" s="13" customFormat="1">
      <c r="B175" s="158"/>
      <c r="D175" s="159" t="s">
        <v>134</v>
      </c>
      <c r="E175" s="160" t="s">
        <v>1</v>
      </c>
      <c r="F175" s="161" t="s">
        <v>328</v>
      </c>
      <c r="H175" s="162">
        <v>195.2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134</v>
      </c>
      <c r="AU175" s="160" t="s">
        <v>133</v>
      </c>
      <c r="AV175" s="13" t="s">
        <v>83</v>
      </c>
      <c r="AW175" s="13" t="s">
        <v>30</v>
      </c>
      <c r="AX175" s="13" t="s">
        <v>73</v>
      </c>
      <c r="AY175" s="160" t="s">
        <v>124</v>
      </c>
    </row>
    <row r="176" spans="1:65" s="14" customFormat="1">
      <c r="B176" s="167"/>
      <c r="D176" s="159" t="s">
        <v>134</v>
      </c>
      <c r="E176" s="168" t="s">
        <v>1</v>
      </c>
      <c r="F176" s="169" t="s">
        <v>136</v>
      </c>
      <c r="H176" s="170">
        <v>195.2</v>
      </c>
      <c r="I176" s="171"/>
      <c r="L176" s="167"/>
      <c r="M176" s="172"/>
      <c r="N176" s="173"/>
      <c r="O176" s="173"/>
      <c r="P176" s="173"/>
      <c r="Q176" s="173"/>
      <c r="R176" s="173"/>
      <c r="S176" s="173"/>
      <c r="T176" s="174"/>
      <c r="AT176" s="168" t="s">
        <v>134</v>
      </c>
      <c r="AU176" s="168" t="s">
        <v>133</v>
      </c>
      <c r="AV176" s="14" t="s">
        <v>132</v>
      </c>
      <c r="AW176" s="14" t="s">
        <v>30</v>
      </c>
      <c r="AX176" s="14" t="s">
        <v>81</v>
      </c>
      <c r="AY176" s="168" t="s">
        <v>124</v>
      </c>
    </row>
    <row r="177" spans="1:65" s="12" customFormat="1" ht="20.9" customHeight="1">
      <c r="B177" s="130"/>
      <c r="D177" s="131" t="s">
        <v>72</v>
      </c>
      <c r="E177" s="141" t="s">
        <v>224</v>
      </c>
      <c r="F177" s="141" t="s">
        <v>225</v>
      </c>
      <c r="I177" s="133"/>
      <c r="J177" s="142">
        <f>BK177</f>
        <v>0</v>
      </c>
      <c r="L177" s="130"/>
      <c r="M177" s="135"/>
      <c r="N177" s="136"/>
      <c r="O177" s="136"/>
      <c r="P177" s="137">
        <f>SUM(P178:P185)</f>
        <v>0</v>
      </c>
      <c r="Q177" s="136"/>
      <c r="R177" s="137">
        <f>SUM(R178:R185)</f>
        <v>0</v>
      </c>
      <c r="S177" s="136"/>
      <c r="T177" s="138">
        <f>SUM(T178:T185)</f>
        <v>0</v>
      </c>
      <c r="AR177" s="131" t="s">
        <v>81</v>
      </c>
      <c r="AT177" s="139" t="s">
        <v>72</v>
      </c>
      <c r="AU177" s="139" t="s">
        <v>83</v>
      </c>
      <c r="AY177" s="131" t="s">
        <v>124</v>
      </c>
      <c r="BK177" s="140">
        <f>SUM(BK178:BK185)</f>
        <v>0</v>
      </c>
    </row>
    <row r="178" spans="1:65" s="2" customFormat="1" ht="16.5" customHeight="1">
      <c r="A178" s="31"/>
      <c r="B178" s="143"/>
      <c r="C178" s="144" t="s">
        <v>160</v>
      </c>
      <c r="D178" s="144" t="s">
        <v>128</v>
      </c>
      <c r="E178" s="145" t="s">
        <v>230</v>
      </c>
      <c r="F178" s="146" t="s">
        <v>231</v>
      </c>
      <c r="G178" s="147" t="s">
        <v>131</v>
      </c>
      <c r="H178" s="148">
        <v>195.2</v>
      </c>
      <c r="I178" s="149"/>
      <c r="J178" s="150">
        <f>ROUND(I178*H178,2)</f>
        <v>0</v>
      </c>
      <c r="K178" s="151"/>
      <c r="L178" s="32"/>
      <c r="M178" s="152" t="s">
        <v>1</v>
      </c>
      <c r="N178" s="153" t="s">
        <v>38</v>
      </c>
      <c r="O178" s="57"/>
      <c r="P178" s="154">
        <f>O178*H178</f>
        <v>0</v>
      </c>
      <c r="Q178" s="154">
        <v>0</v>
      </c>
      <c r="R178" s="154">
        <f>Q178*H178</f>
        <v>0</v>
      </c>
      <c r="S178" s="154">
        <v>0</v>
      </c>
      <c r="T178" s="155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6" t="s">
        <v>132</v>
      </c>
      <c r="AT178" s="156" t="s">
        <v>128</v>
      </c>
      <c r="AU178" s="156" t="s">
        <v>133</v>
      </c>
      <c r="AY178" s="16" t="s">
        <v>124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6" t="s">
        <v>81</v>
      </c>
      <c r="BK178" s="157">
        <f>ROUND(I178*H178,2)</f>
        <v>0</v>
      </c>
      <c r="BL178" s="16" t="s">
        <v>132</v>
      </c>
      <c r="BM178" s="156" t="s">
        <v>222</v>
      </c>
    </row>
    <row r="179" spans="1:65" s="13" customFormat="1">
      <c r="B179" s="158"/>
      <c r="D179" s="159" t="s">
        <v>134</v>
      </c>
      <c r="E179" s="160" t="s">
        <v>1</v>
      </c>
      <c r="F179" s="161" t="s">
        <v>329</v>
      </c>
      <c r="H179" s="162">
        <v>195.2</v>
      </c>
      <c r="I179" s="163"/>
      <c r="L179" s="158"/>
      <c r="M179" s="164"/>
      <c r="N179" s="165"/>
      <c r="O179" s="165"/>
      <c r="P179" s="165"/>
      <c r="Q179" s="165"/>
      <c r="R179" s="165"/>
      <c r="S179" s="165"/>
      <c r="T179" s="166"/>
      <c r="AT179" s="160" t="s">
        <v>134</v>
      </c>
      <c r="AU179" s="160" t="s">
        <v>133</v>
      </c>
      <c r="AV179" s="13" t="s">
        <v>83</v>
      </c>
      <c r="AW179" s="13" t="s">
        <v>30</v>
      </c>
      <c r="AX179" s="13" t="s">
        <v>73</v>
      </c>
      <c r="AY179" s="160" t="s">
        <v>124</v>
      </c>
    </row>
    <row r="180" spans="1:65" s="14" customFormat="1">
      <c r="B180" s="167"/>
      <c r="D180" s="159" t="s">
        <v>134</v>
      </c>
      <c r="E180" s="168" t="s">
        <v>1</v>
      </c>
      <c r="F180" s="169" t="s">
        <v>136</v>
      </c>
      <c r="H180" s="170">
        <v>195.2</v>
      </c>
      <c r="I180" s="171"/>
      <c r="L180" s="167"/>
      <c r="M180" s="172"/>
      <c r="N180" s="173"/>
      <c r="O180" s="173"/>
      <c r="P180" s="173"/>
      <c r="Q180" s="173"/>
      <c r="R180" s="173"/>
      <c r="S180" s="173"/>
      <c r="T180" s="174"/>
      <c r="AT180" s="168" t="s">
        <v>134</v>
      </c>
      <c r="AU180" s="168" t="s">
        <v>133</v>
      </c>
      <c r="AV180" s="14" t="s">
        <v>132</v>
      </c>
      <c r="AW180" s="14" t="s">
        <v>30</v>
      </c>
      <c r="AX180" s="14" t="s">
        <v>81</v>
      </c>
      <c r="AY180" s="168" t="s">
        <v>124</v>
      </c>
    </row>
    <row r="181" spans="1:65" s="2" customFormat="1" ht="37.85" customHeight="1">
      <c r="A181" s="31"/>
      <c r="B181" s="143"/>
      <c r="C181" s="144" t="s">
        <v>179</v>
      </c>
      <c r="D181" s="144" t="s">
        <v>128</v>
      </c>
      <c r="E181" s="145" t="s">
        <v>330</v>
      </c>
      <c r="F181" s="146" t="s">
        <v>331</v>
      </c>
      <c r="G181" s="147" t="s">
        <v>131</v>
      </c>
      <c r="H181" s="148">
        <v>195.2</v>
      </c>
      <c r="I181" s="149"/>
      <c r="J181" s="150">
        <f>ROUND(I181*H181,2)</f>
        <v>0</v>
      </c>
      <c r="K181" s="151"/>
      <c r="L181" s="32"/>
      <c r="M181" s="152" t="s">
        <v>1</v>
      </c>
      <c r="N181" s="153" t="s">
        <v>38</v>
      </c>
      <c r="O181" s="57"/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6" t="s">
        <v>132</v>
      </c>
      <c r="AT181" s="156" t="s">
        <v>128</v>
      </c>
      <c r="AU181" s="156" t="s">
        <v>133</v>
      </c>
      <c r="AY181" s="16" t="s">
        <v>124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6" t="s">
        <v>81</v>
      </c>
      <c r="BK181" s="157">
        <f>ROUND(I181*H181,2)</f>
        <v>0</v>
      </c>
      <c r="BL181" s="16" t="s">
        <v>132</v>
      </c>
      <c r="BM181" s="156" t="s">
        <v>228</v>
      </c>
    </row>
    <row r="182" spans="1:65" s="13" customFormat="1">
      <c r="B182" s="158"/>
      <c r="D182" s="159" t="s">
        <v>134</v>
      </c>
      <c r="E182" s="160" t="s">
        <v>1</v>
      </c>
      <c r="F182" s="161" t="s">
        <v>332</v>
      </c>
      <c r="H182" s="162">
        <v>195.2</v>
      </c>
      <c r="I182" s="163"/>
      <c r="L182" s="158"/>
      <c r="M182" s="164"/>
      <c r="N182" s="165"/>
      <c r="O182" s="165"/>
      <c r="P182" s="165"/>
      <c r="Q182" s="165"/>
      <c r="R182" s="165"/>
      <c r="S182" s="165"/>
      <c r="T182" s="166"/>
      <c r="AT182" s="160" t="s">
        <v>134</v>
      </c>
      <c r="AU182" s="160" t="s">
        <v>133</v>
      </c>
      <c r="AV182" s="13" t="s">
        <v>83</v>
      </c>
      <c r="AW182" s="13" t="s">
        <v>30</v>
      </c>
      <c r="AX182" s="13" t="s">
        <v>73</v>
      </c>
      <c r="AY182" s="160" t="s">
        <v>124</v>
      </c>
    </row>
    <row r="183" spans="1:65" s="14" customFormat="1">
      <c r="B183" s="167"/>
      <c r="D183" s="159" t="s">
        <v>134</v>
      </c>
      <c r="E183" s="168" t="s">
        <v>1</v>
      </c>
      <c r="F183" s="169" t="s">
        <v>136</v>
      </c>
      <c r="H183" s="170">
        <v>195.2</v>
      </c>
      <c r="I183" s="171"/>
      <c r="L183" s="167"/>
      <c r="M183" s="172"/>
      <c r="N183" s="173"/>
      <c r="O183" s="173"/>
      <c r="P183" s="173"/>
      <c r="Q183" s="173"/>
      <c r="R183" s="173"/>
      <c r="S183" s="173"/>
      <c r="T183" s="174"/>
      <c r="AT183" s="168" t="s">
        <v>134</v>
      </c>
      <c r="AU183" s="168" t="s">
        <v>133</v>
      </c>
      <c r="AV183" s="14" t="s">
        <v>132</v>
      </c>
      <c r="AW183" s="14" t="s">
        <v>30</v>
      </c>
      <c r="AX183" s="14" t="s">
        <v>81</v>
      </c>
      <c r="AY183" s="168" t="s">
        <v>124</v>
      </c>
    </row>
    <row r="184" spans="1:65" s="2" customFormat="1" ht="33" customHeight="1">
      <c r="A184" s="31"/>
      <c r="B184" s="143"/>
      <c r="C184" s="144" t="s">
        <v>126</v>
      </c>
      <c r="D184" s="144" t="s">
        <v>128</v>
      </c>
      <c r="E184" s="145" t="s">
        <v>180</v>
      </c>
      <c r="F184" s="146" t="s">
        <v>181</v>
      </c>
      <c r="G184" s="147" t="s">
        <v>182</v>
      </c>
      <c r="H184" s="148">
        <v>87.5</v>
      </c>
      <c r="I184" s="149"/>
      <c r="J184" s="150">
        <f>ROUND(I184*H184,2)</f>
        <v>0</v>
      </c>
      <c r="K184" s="151"/>
      <c r="L184" s="32"/>
      <c r="M184" s="152" t="s">
        <v>1</v>
      </c>
      <c r="N184" s="153" t="s">
        <v>38</v>
      </c>
      <c r="O184" s="57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6" t="s">
        <v>132</v>
      </c>
      <c r="AT184" s="156" t="s">
        <v>128</v>
      </c>
      <c r="AU184" s="156" t="s">
        <v>133</v>
      </c>
      <c r="AY184" s="16" t="s">
        <v>124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6" t="s">
        <v>81</v>
      </c>
      <c r="BK184" s="157">
        <f>ROUND(I184*H184,2)</f>
        <v>0</v>
      </c>
      <c r="BL184" s="16" t="s">
        <v>132</v>
      </c>
      <c r="BM184" s="156" t="s">
        <v>333</v>
      </c>
    </row>
    <row r="185" spans="1:65" s="13" customFormat="1" ht="20.6">
      <c r="B185" s="158"/>
      <c r="D185" s="159" t="s">
        <v>134</v>
      </c>
      <c r="E185" s="160" t="s">
        <v>1</v>
      </c>
      <c r="F185" s="161" t="s">
        <v>334</v>
      </c>
      <c r="H185" s="162">
        <v>87.5</v>
      </c>
      <c r="I185" s="163"/>
      <c r="L185" s="158"/>
      <c r="M185" s="164"/>
      <c r="N185" s="165"/>
      <c r="O185" s="165"/>
      <c r="P185" s="165"/>
      <c r="Q185" s="165"/>
      <c r="R185" s="165"/>
      <c r="S185" s="165"/>
      <c r="T185" s="166"/>
      <c r="AT185" s="160" t="s">
        <v>134</v>
      </c>
      <c r="AU185" s="160" t="s">
        <v>133</v>
      </c>
      <c r="AV185" s="13" t="s">
        <v>83</v>
      </c>
      <c r="AW185" s="13" t="s">
        <v>30</v>
      </c>
      <c r="AX185" s="13" t="s">
        <v>81</v>
      </c>
      <c r="AY185" s="160" t="s">
        <v>124</v>
      </c>
    </row>
    <row r="186" spans="1:65" s="12" customFormat="1" ht="20.9" customHeight="1">
      <c r="B186" s="130"/>
      <c r="D186" s="131" t="s">
        <v>72</v>
      </c>
      <c r="E186" s="141" t="s">
        <v>165</v>
      </c>
      <c r="F186" s="141" t="s">
        <v>166</v>
      </c>
      <c r="I186" s="133"/>
      <c r="J186" s="142">
        <f>BK186</f>
        <v>0</v>
      </c>
      <c r="L186" s="130"/>
      <c r="M186" s="135"/>
      <c r="N186" s="136"/>
      <c r="O186" s="136"/>
      <c r="P186" s="137">
        <f>SUM(P187:P192)</f>
        <v>0</v>
      </c>
      <c r="Q186" s="136"/>
      <c r="R186" s="137">
        <f>SUM(R187:R192)</f>
        <v>0</v>
      </c>
      <c r="S186" s="136"/>
      <c r="T186" s="138">
        <f>SUM(T187:T192)</f>
        <v>0</v>
      </c>
      <c r="AR186" s="131" t="s">
        <v>81</v>
      </c>
      <c r="AT186" s="139" t="s">
        <v>72</v>
      </c>
      <c r="AU186" s="139" t="s">
        <v>83</v>
      </c>
      <c r="AY186" s="131" t="s">
        <v>124</v>
      </c>
      <c r="BK186" s="140">
        <f>SUM(BK187:BK192)</f>
        <v>0</v>
      </c>
    </row>
    <row r="187" spans="1:65" s="2" customFormat="1" ht="24.15" customHeight="1">
      <c r="A187" s="31"/>
      <c r="B187" s="143"/>
      <c r="C187" s="144" t="s">
        <v>234</v>
      </c>
      <c r="D187" s="144" t="s">
        <v>128</v>
      </c>
      <c r="E187" s="145" t="s">
        <v>335</v>
      </c>
      <c r="F187" s="146" t="s">
        <v>336</v>
      </c>
      <c r="G187" s="147" t="s">
        <v>169</v>
      </c>
      <c r="H187" s="148">
        <v>30</v>
      </c>
      <c r="I187" s="149"/>
      <c r="J187" s="150">
        <f>ROUND(I187*H187,2)</f>
        <v>0</v>
      </c>
      <c r="K187" s="151"/>
      <c r="L187" s="32"/>
      <c r="M187" s="152" t="s">
        <v>1</v>
      </c>
      <c r="N187" s="153" t="s">
        <v>38</v>
      </c>
      <c r="O187" s="57"/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6" t="s">
        <v>132</v>
      </c>
      <c r="AT187" s="156" t="s">
        <v>128</v>
      </c>
      <c r="AU187" s="156" t="s">
        <v>133</v>
      </c>
      <c r="AY187" s="16" t="s">
        <v>124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6" t="s">
        <v>81</v>
      </c>
      <c r="BK187" s="157">
        <f>ROUND(I187*H187,2)</f>
        <v>0</v>
      </c>
      <c r="BL187" s="16" t="s">
        <v>132</v>
      </c>
      <c r="BM187" s="156" t="s">
        <v>232</v>
      </c>
    </row>
    <row r="188" spans="1:65" s="13" customFormat="1">
      <c r="B188" s="158"/>
      <c r="D188" s="159" t="s">
        <v>134</v>
      </c>
      <c r="E188" s="160" t="s">
        <v>1</v>
      </c>
      <c r="F188" s="161" t="s">
        <v>223</v>
      </c>
      <c r="H188" s="162">
        <v>30</v>
      </c>
      <c r="I188" s="163"/>
      <c r="L188" s="158"/>
      <c r="M188" s="164"/>
      <c r="N188" s="165"/>
      <c r="O188" s="165"/>
      <c r="P188" s="165"/>
      <c r="Q188" s="165"/>
      <c r="R188" s="165"/>
      <c r="S188" s="165"/>
      <c r="T188" s="166"/>
      <c r="AT188" s="160" t="s">
        <v>134</v>
      </c>
      <c r="AU188" s="160" t="s">
        <v>133</v>
      </c>
      <c r="AV188" s="13" t="s">
        <v>83</v>
      </c>
      <c r="AW188" s="13" t="s">
        <v>30</v>
      </c>
      <c r="AX188" s="13" t="s">
        <v>73</v>
      </c>
      <c r="AY188" s="160" t="s">
        <v>124</v>
      </c>
    </row>
    <row r="189" spans="1:65" s="14" customFormat="1">
      <c r="B189" s="167"/>
      <c r="D189" s="159" t="s">
        <v>134</v>
      </c>
      <c r="E189" s="168" t="s">
        <v>1</v>
      </c>
      <c r="F189" s="169" t="s">
        <v>136</v>
      </c>
      <c r="H189" s="170">
        <v>30</v>
      </c>
      <c r="I189" s="171"/>
      <c r="L189" s="167"/>
      <c r="M189" s="172"/>
      <c r="N189" s="173"/>
      <c r="O189" s="173"/>
      <c r="P189" s="173"/>
      <c r="Q189" s="173"/>
      <c r="R189" s="173"/>
      <c r="S189" s="173"/>
      <c r="T189" s="174"/>
      <c r="AT189" s="168" t="s">
        <v>134</v>
      </c>
      <c r="AU189" s="168" t="s">
        <v>133</v>
      </c>
      <c r="AV189" s="14" t="s">
        <v>132</v>
      </c>
      <c r="AW189" s="14" t="s">
        <v>30</v>
      </c>
      <c r="AX189" s="14" t="s">
        <v>81</v>
      </c>
      <c r="AY189" s="168" t="s">
        <v>124</v>
      </c>
    </row>
    <row r="190" spans="1:65" s="2" customFormat="1" ht="24.15" customHeight="1">
      <c r="A190" s="31"/>
      <c r="B190" s="143"/>
      <c r="C190" s="144" t="s">
        <v>170</v>
      </c>
      <c r="D190" s="144" t="s">
        <v>128</v>
      </c>
      <c r="E190" s="145" t="s">
        <v>176</v>
      </c>
      <c r="F190" s="146" t="s">
        <v>177</v>
      </c>
      <c r="G190" s="147" t="s">
        <v>169</v>
      </c>
      <c r="H190" s="148">
        <v>279</v>
      </c>
      <c r="I190" s="149"/>
      <c r="J190" s="150">
        <f>ROUND(I190*H190,2)</f>
        <v>0</v>
      </c>
      <c r="K190" s="151"/>
      <c r="L190" s="32"/>
      <c r="M190" s="152" t="s">
        <v>1</v>
      </c>
      <c r="N190" s="153" t="s">
        <v>38</v>
      </c>
      <c r="O190" s="57"/>
      <c r="P190" s="154">
        <f>O190*H190</f>
        <v>0</v>
      </c>
      <c r="Q190" s="154">
        <v>0</v>
      </c>
      <c r="R190" s="154">
        <f>Q190*H190</f>
        <v>0</v>
      </c>
      <c r="S190" s="154">
        <v>0</v>
      </c>
      <c r="T190" s="15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6" t="s">
        <v>132</v>
      </c>
      <c r="AT190" s="156" t="s">
        <v>128</v>
      </c>
      <c r="AU190" s="156" t="s">
        <v>133</v>
      </c>
      <c r="AY190" s="16" t="s">
        <v>124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6" t="s">
        <v>81</v>
      </c>
      <c r="BK190" s="157">
        <f>ROUND(I190*H190,2)</f>
        <v>0</v>
      </c>
      <c r="BL190" s="16" t="s">
        <v>132</v>
      </c>
      <c r="BM190" s="156" t="s">
        <v>223</v>
      </c>
    </row>
    <row r="191" spans="1:65" s="13" customFormat="1">
      <c r="B191" s="158"/>
      <c r="D191" s="159" t="s">
        <v>134</v>
      </c>
      <c r="E191" s="160" t="s">
        <v>1</v>
      </c>
      <c r="F191" s="161" t="s">
        <v>337</v>
      </c>
      <c r="H191" s="162">
        <v>279</v>
      </c>
      <c r="I191" s="163"/>
      <c r="L191" s="158"/>
      <c r="M191" s="164"/>
      <c r="N191" s="165"/>
      <c r="O191" s="165"/>
      <c r="P191" s="165"/>
      <c r="Q191" s="165"/>
      <c r="R191" s="165"/>
      <c r="S191" s="165"/>
      <c r="T191" s="166"/>
      <c r="AT191" s="160" t="s">
        <v>134</v>
      </c>
      <c r="AU191" s="160" t="s">
        <v>133</v>
      </c>
      <c r="AV191" s="13" t="s">
        <v>83</v>
      </c>
      <c r="AW191" s="13" t="s">
        <v>30</v>
      </c>
      <c r="AX191" s="13" t="s">
        <v>73</v>
      </c>
      <c r="AY191" s="160" t="s">
        <v>124</v>
      </c>
    </row>
    <row r="192" spans="1:65" s="14" customFormat="1">
      <c r="B192" s="167"/>
      <c r="D192" s="159" t="s">
        <v>134</v>
      </c>
      <c r="E192" s="168" t="s">
        <v>1</v>
      </c>
      <c r="F192" s="169" t="s">
        <v>136</v>
      </c>
      <c r="H192" s="170">
        <v>279</v>
      </c>
      <c r="I192" s="171"/>
      <c r="L192" s="167"/>
      <c r="M192" s="172"/>
      <c r="N192" s="173"/>
      <c r="O192" s="173"/>
      <c r="P192" s="173"/>
      <c r="Q192" s="173"/>
      <c r="R192" s="173"/>
      <c r="S192" s="173"/>
      <c r="T192" s="174"/>
      <c r="AT192" s="168" t="s">
        <v>134</v>
      </c>
      <c r="AU192" s="168" t="s">
        <v>133</v>
      </c>
      <c r="AV192" s="14" t="s">
        <v>132</v>
      </c>
      <c r="AW192" s="14" t="s">
        <v>30</v>
      </c>
      <c r="AX192" s="14" t="s">
        <v>81</v>
      </c>
      <c r="AY192" s="168" t="s">
        <v>124</v>
      </c>
    </row>
    <row r="193" spans="1:65" s="12" customFormat="1" ht="22.85" customHeight="1">
      <c r="B193" s="130"/>
      <c r="D193" s="131" t="s">
        <v>72</v>
      </c>
      <c r="E193" s="141" t="s">
        <v>133</v>
      </c>
      <c r="F193" s="141" t="s">
        <v>338</v>
      </c>
      <c r="I193" s="133"/>
      <c r="J193" s="142">
        <f>BK193</f>
        <v>0</v>
      </c>
      <c r="L193" s="130"/>
      <c r="M193" s="135"/>
      <c r="N193" s="136"/>
      <c r="O193" s="136"/>
      <c r="P193" s="137">
        <f>P194</f>
        <v>0</v>
      </c>
      <c r="Q193" s="136"/>
      <c r="R193" s="137">
        <f>R194</f>
        <v>30.453627949999994</v>
      </c>
      <c r="S193" s="136"/>
      <c r="T193" s="138">
        <f>T194</f>
        <v>0</v>
      </c>
      <c r="AR193" s="131" t="s">
        <v>81</v>
      </c>
      <c r="AT193" s="139" t="s">
        <v>72</v>
      </c>
      <c r="AU193" s="139" t="s">
        <v>81</v>
      </c>
      <c r="AY193" s="131" t="s">
        <v>124</v>
      </c>
      <c r="BK193" s="140">
        <f>BK194</f>
        <v>0</v>
      </c>
    </row>
    <row r="194" spans="1:65" s="12" customFormat="1" ht="20.9" customHeight="1">
      <c r="B194" s="130"/>
      <c r="D194" s="131" t="s">
        <v>72</v>
      </c>
      <c r="E194" s="141" t="s">
        <v>241</v>
      </c>
      <c r="F194" s="141" t="s">
        <v>339</v>
      </c>
      <c r="I194" s="133"/>
      <c r="J194" s="142">
        <f>BK194</f>
        <v>0</v>
      </c>
      <c r="L194" s="130"/>
      <c r="M194" s="135"/>
      <c r="N194" s="136"/>
      <c r="O194" s="136"/>
      <c r="P194" s="137">
        <f>SUM(P195:P213)</f>
        <v>0</v>
      </c>
      <c r="Q194" s="136"/>
      <c r="R194" s="137">
        <f>SUM(R195:R213)</f>
        <v>30.453627949999994</v>
      </c>
      <c r="S194" s="136"/>
      <c r="T194" s="138">
        <f>SUM(T195:T213)</f>
        <v>0</v>
      </c>
      <c r="AR194" s="131" t="s">
        <v>81</v>
      </c>
      <c r="AT194" s="139" t="s">
        <v>72</v>
      </c>
      <c r="AU194" s="139" t="s">
        <v>83</v>
      </c>
      <c r="AY194" s="131" t="s">
        <v>124</v>
      </c>
      <c r="BK194" s="140">
        <f>SUM(BK195:BK213)</f>
        <v>0</v>
      </c>
    </row>
    <row r="195" spans="1:65" s="2" customFormat="1" ht="24.15" customHeight="1">
      <c r="A195" s="31"/>
      <c r="B195" s="143"/>
      <c r="C195" s="144" t="s">
        <v>8</v>
      </c>
      <c r="D195" s="144" t="s">
        <v>128</v>
      </c>
      <c r="E195" s="145" t="s">
        <v>340</v>
      </c>
      <c r="F195" s="146" t="s">
        <v>341</v>
      </c>
      <c r="G195" s="147" t="s">
        <v>131</v>
      </c>
      <c r="H195" s="148">
        <v>10.244999999999999</v>
      </c>
      <c r="I195" s="149"/>
      <c r="J195" s="150">
        <f>ROUND(I195*H195,2)</f>
        <v>0</v>
      </c>
      <c r="K195" s="151"/>
      <c r="L195" s="32"/>
      <c r="M195" s="152" t="s">
        <v>1</v>
      </c>
      <c r="N195" s="153" t="s">
        <v>38</v>
      </c>
      <c r="O195" s="57"/>
      <c r="P195" s="154">
        <f>O195*H195</f>
        <v>0</v>
      </c>
      <c r="Q195" s="154">
        <v>2.8332299999999999</v>
      </c>
      <c r="R195" s="154">
        <f>Q195*H195</f>
        <v>29.026441349999995</v>
      </c>
      <c r="S195" s="154">
        <v>0</v>
      </c>
      <c r="T195" s="155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6" t="s">
        <v>132</v>
      </c>
      <c r="AT195" s="156" t="s">
        <v>128</v>
      </c>
      <c r="AU195" s="156" t="s">
        <v>133</v>
      </c>
      <c r="AY195" s="16" t="s">
        <v>124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6" t="s">
        <v>81</v>
      </c>
      <c r="BK195" s="157">
        <f>ROUND(I195*H195,2)</f>
        <v>0</v>
      </c>
      <c r="BL195" s="16" t="s">
        <v>132</v>
      </c>
      <c r="BM195" s="156" t="s">
        <v>241</v>
      </c>
    </row>
    <row r="196" spans="1:65" s="13" customFormat="1">
      <c r="B196" s="158"/>
      <c r="D196" s="159" t="s">
        <v>134</v>
      </c>
      <c r="E196" s="160" t="s">
        <v>1</v>
      </c>
      <c r="F196" s="161" t="s">
        <v>342</v>
      </c>
      <c r="H196" s="162">
        <v>3.3039999999999998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134</v>
      </c>
      <c r="AU196" s="160" t="s">
        <v>133</v>
      </c>
      <c r="AV196" s="13" t="s">
        <v>83</v>
      </c>
      <c r="AW196" s="13" t="s">
        <v>30</v>
      </c>
      <c r="AX196" s="13" t="s">
        <v>73</v>
      </c>
      <c r="AY196" s="160" t="s">
        <v>124</v>
      </c>
    </row>
    <row r="197" spans="1:65" s="13" customFormat="1">
      <c r="B197" s="158"/>
      <c r="D197" s="159" t="s">
        <v>134</v>
      </c>
      <c r="E197" s="160" t="s">
        <v>1</v>
      </c>
      <c r="F197" s="161" t="s">
        <v>343</v>
      </c>
      <c r="H197" s="162">
        <v>2.173</v>
      </c>
      <c r="I197" s="163"/>
      <c r="L197" s="158"/>
      <c r="M197" s="164"/>
      <c r="N197" s="165"/>
      <c r="O197" s="165"/>
      <c r="P197" s="165"/>
      <c r="Q197" s="165"/>
      <c r="R197" s="165"/>
      <c r="S197" s="165"/>
      <c r="T197" s="166"/>
      <c r="AT197" s="160" t="s">
        <v>134</v>
      </c>
      <c r="AU197" s="160" t="s">
        <v>133</v>
      </c>
      <c r="AV197" s="13" t="s">
        <v>83</v>
      </c>
      <c r="AW197" s="13" t="s">
        <v>30</v>
      </c>
      <c r="AX197" s="13" t="s">
        <v>73</v>
      </c>
      <c r="AY197" s="160" t="s">
        <v>124</v>
      </c>
    </row>
    <row r="198" spans="1:65" s="13" customFormat="1">
      <c r="B198" s="158"/>
      <c r="D198" s="159" t="s">
        <v>134</v>
      </c>
      <c r="E198" s="160" t="s">
        <v>1</v>
      </c>
      <c r="F198" s="161" t="s">
        <v>344</v>
      </c>
      <c r="H198" s="162">
        <v>1.9179999999999999</v>
      </c>
      <c r="I198" s="163"/>
      <c r="L198" s="158"/>
      <c r="M198" s="164"/>
      <c r="N198" s="165"/>
      <c r="O198" s="165"/>
      <c r="P198" s="165"/>
      <c r="Q198" s="165"/>
      <c r="R198" s="165"/>
      <c r="S198" s="165"/>
      <c r="T198" s="166"/>
      <c r="AT198" s="160" t="s">
        <v>134</v>
      </c>
      <c r="AU198" s="160" t="s">
        <v>133</v>
      </c>
      <c r="AV198" s="13" t="s">
        <v>83</v>
      </c>
      <c r="AW198" s="13" t="s">
        <v>30</v>
      </c>
      <c r="AX198" s="13" t="s">
        <v>73</v>
      </c>
      <c r="AY198" s="160" t="s">
        <v>124</v>
      </c>
    </row>
    <row r="199" spans="1:65" s="13" customFormat="1">
      <c r="B199" s="158"/>
      <c r="D199" s="159" t="s">
        <v>134</v>
      </c>
      <c r="E199" s="160" t="s">
        <v>1</v>
      </c>
      <c r="F199" s="161" t="s">
        <v>345</v>
      </c>
      <c r="H199" s="162">
        <v>2.85</v>
      </c>
      <c r="I199" s="163"/>
      <c r="L199" s="158"/>
      <c r="M199" s="164"/>
      <c r="N199" s="165"/>
      <c r="O199" s="165"/>
      <c r="P199" s="165"/>
      <c r="Q199" s="165"/>
      <c r="R199" s="165"/>
      <c r="S199" s="165"/>
      <c r="T199" s="166"/>
      <c r="AT199" s="160" t="s">
        <v>134</v>
      </c>
      <c r="AU199" s="160" t="s">
        <v>133</v>
      </c>
      <c r="AV199" s="13" t="s">
        <v>83</v>
      </c>
      <c r="AW199" s="13" t="s">
        <v>30</v>
      </c>
      <c r="AX199" s="13" t="s">
        <v>73</v>
      </c>
      <c r="AY199" s="160" t="s">
        <v>124</v>
      </c>
    </row>
    <row r="200" spans="1:65" s="14" customFormat="1">
      <c r="B200" s="167"/>
      <c r="D200" s="159" t="s">
        <v>134</v>
      </c>
      <c r="E200" s="168" t="s">
        <v>1</v>
      </c>
      <c r="F200" s="169" t="s">
        <v>136</v>
      </c>
      <c r="H200" s="170">
        <v>10.244999999999999</v>
      </c>
      <c r="I200" s="171"/>
      <c r="L200" s="167"/>
      <c r="M200" s="172"/>
      <c r="N200" s="173"/>
      <c r="O200" s="173"/>
      <c r="P200" s="173"/>
      <c r="Q200" s="173"/>
      <c r="R200" s="173"/>
      <c r="S200" s="173"/>
      <c r="T200" s="174"/>
      <c r="AT200" s="168" t="s">
        <v>134</v>
      </c>
      <c r="AU200" s="168" t="s">
        <v>133</v>
      </c>
      <c r="AV200" s="14" t="s">
        <v>132</v>
      </c>
      <c r="AW200" s="14" t="s">
        <v>30</v>
      </c>
      <c r="AX200" s="14" t="s">
        <v>81</v>
      </c>
      <c r="AY200" s="168" t="s">
        <v>124</v>
      </c>
    </row>
    <row r="201" spans="1:65" s="2" customFormat="1" ht="21.75" customHeight="1">
      <c r="A201" s="31"/>
      <c r="B201" s="143"/>
      <c r="C201" s="144" t="s">
        <v>151</v>
      </c>
      <c r="D201" s="144" t="s">
        <v>128</v>
      </c>
      <c r="E201" s="145" t="s">
        <v>346</v>
      </c>
      <c r="F201" s="146" t="s">
        <v>347</v>
      </c>
      <c r="G201" s="147" t="s">
        <v>169</v>
      </c>
      <c r="H201" s="148">
        <v>62.6</v>
      </c>
      <c r="I201" s="149"/>
      <c r="J201" s="150">
        <f>ROUND(I201*H201,2)</f>
        <v>0</v>
      </c>
      <c r="K201" s="151"/>
      <c r="L201" s="32"/>
      <c r="M201" s="152" t="s">
        <v>1</v>
      </c>
      <c r="N201" s="153" t="s">
        <v>38</v>
      </c>
      <c r="O201" s="57"/>
      <c r="P201" s="154">
        <f>O201*H201</f>
        <v>0</v>
      </c>
      <c r="Q201" s="154">
        <v>8.6499999999999997E-3</v>
      </c>
      <c r="R201" s="154">
        <f>Q201*H201</f>
        <v>0.54149000000000003</v>
      </c>
      <c r="S201" s="154">
        <v>0</v>
      </c>
      <c r="T201" s="155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6" t="s">
        <v>132</v>
      </c>
      <c r="AT201" s="156" t="s">
        <v>128</v>
      </c>
      <c r="AU201" s="156" t="s">
        <v>133</v>
      </c>
      <c r="AY201" s="16" t="s">
        <v>124</v>
      </c>
      <c r="BE201" s="157">
        <f>IF(N201="základní",J201,0)</f>
        <v>0</v>
      </c>
      <c r="BF201" s="157">
        <f>IF(N201="snížená",J201,0)</f>
        <v>0</v>
      </c>
      <c r="BG201" s="157">
        <f>IF(N201="zákl. přenesená",J201,0)</f>
        <v>0</v>
      </c>
      <c r="BH201" s="157">
        <f>IF(N201="sníž. přenesená",J201,0)</f>
        <v>0</v>
      </c>
      <c r="BI201" s="157">
        <f>IF(N201="nulová",J201,0)</f>
        <v>0</v>
      </c>
      <c r="BJ201" s="16" t="s">
        <v>81</v>
      </c>
      <c r="BK201" s="157">
        <f>ROUND(I201*H201,2)</f>
        <v>0</v>
      </c>
      <c r="BL201" s="16" t="s">
        <v>132</v>
      </c>
      <c r="BM201" s="156" t="s">
        <v>247</v>
      </c>
    </row>
    <row r="202" spans="1:65" s="13" customFormat="1" ht="30.9">
      <c r="B202" s="158"/>
      <c r="D202" s="159" t="s">
        <v>134</v>
      </c>
      <c r="E202" s="160" t="s">
        <v>1</v>
      </c>
      <c r="F202" s="161" t="s">
        <v>348</v>
      </c>
      <c r="H202" s="162">
        <v>22.74</v>
      </c>
      <c r="I202" s="163"/>
      <c r="L202" s="158"/>
      <c r="M202" s="164"/>
      <c r="N202" s="165"/>
      <c r="O202" s="165"/>
      <c r="P202" s="165"/>
      <c r="Q202" s="165"/>
      <c r="R202" s="165"/>
      <c r="S202" s="165"/>
      <c r="T202" s="166"/>
      <c r="AT202" s="160" t="s">
        <v>134</v>
      </c>
      <c r="AU202" s="160" t="s">
        <v>133</v>
      </c>
      <c r="AV202" s="13" t="s">
        <v>83</v>
      </c>
      <c r="AW202" s="13" t="s">
        <v>30</v>
      </c>
      <c r="AX202" s="13" t="s">
        <v>73</v>
      </c>
      <c r="AY202" s="160" t="s">
        <v>124</v>
      </c>
    </row>
    <row r="203" spans="1:65" s="13" customFormat="1" ht="20.6">
      <c r="B203" s="158"/>
      <c r="D203" s="159" t="s">
        <v>134</v>
      </c>
      <c r="E203" s="160" t="s">
        <v>1</v>
      </c>
      <c r="F203" s="161" t="s">
        <v>349</v>
      </c>
      <c r="H203" s="162">
        <v>17.88</v>
      </c>
      <c r="I203" s="163"/>
      <c r="L203" s="158"/>
      <c r="M203" s="164"/>
      <c r="N203" s="165"/>
      <c r="O203" s="165"/>
      <c r="P203" s="165"/>
      <c r="Q203" s="165"/>
      <c r="R203" s="165"/>
      <c r="S203" s="165"/>
      <c r="T203" s="166"/>
      <c r="AT203" s="160" t="s">
        <v>134</v>
      </c>
      <c r="AU203" s="160" t="s">
        <v>133</v>
      </c>
      <c r="AV203" s="13" t="s">
        <v>83</v>
      </c>
      <c r="AW203" s="13" t="s">
        <v>30</v>
      </c>
      <c r="AX203" s="13" t="s">
        <v>73</v>
      </c>
      <c r="AY203" s="160" t="s">
        <v>124</v>
      </c>
    </row>
    <row r="204" spans="1:65" s="13" customFormat="1">
      <c r="B204" s="158"/>
      <c r="D204" s="159" t="s">
        <v>134</v>
      </c>
      <c r="E204" s="160" t="s">
        <v>1</v>
      </c>
      <c r="F204" s="161" t="s">
        <v>350</v>
      </c>
      <c r="H204" s="162">
        <v>8.68</v>
      </c>
      <c r="I204" s="163"/>
      <c r="L204" s="158"/>
      <c r="M204" s="164"/>
      <c r="N204" s="165"/>
      <c r="O204" s="165"/>
      <c r="P204" s="165"/>
      <c r="Q204" s="165"/>
      <c r="R204" s="165"/>
      <c r="S204" s="165"/>
      <c r="T204" s="166"/>
      <c r="AT204" s="160" t="s">
        <v>134</v>
      </c>
      <c r="AU204" s="160" t="s">
        <v>133</v>
      </c>
      <c r="AV204" s="13" t="s">
        <v>83</v>
      </c>
      <c r="AW204" s="13" t="s">
        <v>30</v>
      </c>
      <c r="AX204" s="13" t="s">
        <v>73</v>
      </c>
      <c r="AY204" s="160" t="s">
        <v>124</v>
      </c>
    </row>
    <row r="205" spans="1:65" s="13" customFormat="1">
      <c r="B205" s="158"/>
      <c r="D205" s="159" t="s">
        <v>134</v>
      </c>
      <c r="E205" s="160" t="s">
        <v>1</v>
      </c>
      <c r="F205" s="161" t="s">
        <v>351</v>
      </c>
      <c r="H205" s="162">
        <v>13.3</v>
      </c>
      <c r="I205" s="163"/>
      <c r="L205" s="158"/>
      <c r="M205" s="164"/>
      <c r="N205" s="165"/>
      <c r="O205" s="165"/>
      <c r="P205" s="165"/>
      <c r="Q205" s="165"/>
      <c r="R205" s="165"/>
      <c r="S205" s="165"/>
      <c r="T205" s="166"/>
      <c r="AT205" s="160" t="s">
        <v>134</v>
      </c>
      <c r="AU205" s="160" t="s">
        <v>133</v>
      </c>
      <c r="AV205" s="13" t="s">
        <v>83</v>
      </c>
      <c r="AW205" s="13" t="s">
        <v>30</v>
      </c>
      <c r="AX205" s="13" t="s">
        <v>73</v>
      </c>
      <c r="AY205" s="160" t="s">
        <v>124</v>
      </c>
    </row>
    <row r="206" spans="1:65" s="14" customFormat="1">
      <c r="B206" s="167"/>
      <c r="D206" s="159" t="s">
        <v>134</v>
      </c>
      <c r="E206" s="168" t="s">
        <v>1</v>
      </c>
      <c r="F206" s="169" t="s">
        <v>136</v>
      </c>
      <c r="H206" s="170">
        <v>62.6</v>
      </c>
      <c r="I206" s="171"/>
      <c r="L206" s="167"/>
      <c r="M206" s="172"/>
      <c r="N206" s="173"/>
      <c r="O206" s="173"/>
      <c r="P206" s="173"/>
      <c r="Q206" s="173"/>
      <c r="R206" s="173"/>
      <c r="S206" s="173"/>
      <c r="T206" s="174"/>
      <c r="AT206" s="168" t="s">
        <v>134</v>
      </c>
      <c r="AU206" s="168" t="s">
        <v>133</v>
      </c>
      <c r="AV206" s="14" t="s">
        <v>132</v>
      </c>
      <c r="AW206" s="14" t="s">
        <v>30</v>
      </c>
      <c r="AX206" s="14" t="s">
        <v>81</v>
      </c>
      <c r="AY206" s="168" t="s">
        <v>124</v>
      </c>
    </row>
    <row r="207" spans="1:65" s="2" customFormat="1" ht="21.75" customHeight="1">
      <c r="A207" s="31"/>
      <c r="B207" s="143"/>
      <c r="C207" s="144" t="s">
        <v>224</v>
      </c>
      <c r="D207" s="144" t="s">
        <v>128</v>
      </c>
      <c r="E207" s="145" t="s">
        <v>352</v>
      </c>
      <c r="F207" s="146" t="s">
        <v>353</v>
      </c>
      <c r="G207" s="147" t="s">
        <v>169</v>
      </c>
      <c r="H207" s="148">
        <v>62.6</v>
      </c>
      <c r="I207" s="149"/>
      <c r="J207" s="150">
        <f>ROUND(I207*H207,2)</f>
        <v>0</v>
      </c>
      <c r="K207" s="151"/>
      <c r="L207" s="32"/>
      <c r="M207" s="152" t="s">
        <v>1</v>
      </c>
      <c r="N207" s="153" t="s">
        <v>38</v>
      </c>
      <c r="O207" s="57"/>
      <c r="P207" s="154">
        <f>O207*H207</f>
        <v>0</v>
      </c>
      <c r="Q207" s="154">
        <v>0</v>
      </c>
      <c r="R207" s="154">
        <f>Q207*H207</f>
        <v>0</v>
      </c>
      <c r="S207" s="154">
        <v>0</v>
      </c>
      <c r="T207" s="155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6" t="s">
        <v>132</v>
      </c>
      <c r="AT207" s="156" t="s">
        <v>128</v>
      </c>
      <c r="AU207" s="156" t="s">
        <v>133</v>
      </c>
      <c r="AY207" s="16" t="s">
        <v>124</v>
      </c>
      <c r="BE207" s="157">
        <f>IF(N207="základní",J207,0)</f>
        <v>0</v>
      </c>
      <c r="BF207" s="157">
        <f>IF(N207="snížená",J207,0)</f>
        <v>0</v>
      </c>
      <c r="BG207" s="157">
        <f>IF(N207="zákl. přenesená",J207,0)</f>
        <v>0</v>
      </c>
      <c r="BH207" s="157">
        <f>IF(N207="sníž. přenesená",J207,0)</f>
        <v>0</v>
      </c>
      <c r="BI207" s="157">
        <f>IF(N207="nulová",J207,0)</f>
        <v>0</v>
      </c>
      <c r="BJ207" s="16" t="s">
        <v>81</v>
      </c>
      <c r="BK207" s="157">
        <f>ROUND(I207*H207,2)</f>
        <v>0</v>
      </c>
      <c r="BL207" s="16" t="s">
        <v>132</v>
      </c>
      <c r="BM207" s="156" t="s">
        <v>249</v>
      </c>
    </row>
    <row r="208" spans="1:65" s="13" customFormat="1">
      <c r="B208" s="158"/>
      <c r="D208" s="159" t="s">
        <v>134</v>
      </c>
      <c r="E208" s="160" t="s">
        <v>1</v>
      </c>
      <c r="F208" s="161" t="s">
        <v>354</v>
      </c>
      <c r="H208" s="162">
        <v>62.6</v>
      </c>
      <c r="I208" s="163"/>
      <c r="L208" s="158"/>
      <c r="M208" s="164"/>
      <c r="N208" s="165"/>
      <c r="O208" s="165"/>
      <c r="P208" s="165"/>
      <c r="Q208" s="165"/>
      <c r="R208" s="165"/>
      <c r="S208" s="165"/>
      <c r="T208" s="166"/>
      <c r="AT208" s="160" t="s">
        <v>134</v>
      </c>
      <c r="AU208" s="160" t="s">
        <v>133</v>
      </c>
      <c r="AV208" s="13" t="s">
        <v>83</v>
      </c>
      <c r="AW208" s="13" t="s">
        <v>30</v>
      </c>
      <c r="AX208" s="13" t="s">
        <v>73</v>
      </c>
      <c r="AY208" s="160" t="s">
        <v>124</v>
      </c>
    </row>
    <row r="209" spans="1:65" s="14" customFormat="1">
      <c r="B209" s="167"/>
      <c r="D209" s="159" t="s">
        <v>134</v>
      </c>
      <c r="E209" s="168" t="s">
        <v>1</v>
      </c>
      <c r="F209" s="169" t="s">
        <v>136</v>
      </c>
      <c r="H209" s="170">
        <v>62.6</v>
      </c>
      <c r="I209" s="171"/>
      <c r="L209" s="167"/>
      <c r="M209" s="172"/>
      <c r="N209" s="173"/>
      <c r="O209" s="173"/>
      <c r="P209" s="173"/>
      <c r="Q209" s="173"/>
      <c r="R209" s="173"/>
      <c r="S209" s="173"/>
      <c r="T209" s="174"/>
      <c r="AT209" s="168" t="s">
        <v>134</v>
      </c>
      <c r="AU209" s="168" t="s">
        <v>133</v>
      </c>
      <c r="AV209" s="14" t="s">
        <v>132</v>
      </c>
      <c r="AW209" s="14" t="s">
        <v>30</v>
      </c>
      <c r="AX209" s="14" t="s">
        <v>81</v>
      </c>
      <c r="AY209" s="168" t="s">
        <v>124</v>
      </c>
    </row>
    <row r="210" spans="1:65" s="2" customFormat="1" ht="24.15" customHeight="1">
      <c r="A210" s="31"/>
      <c r="B210" s="143"/>
      <c r="C210" s="144" t="s">
        <v>165</v>
      </c>
      <c r="D210" s="144" t="s">
        <v>128</v>
      </c>
      <c r="E210" s="145" t="s">
        <v>355</v>
      </c>
      <c r="F210" s="146" t="s">
        <v>356</v>
      </c>
      <c r="G210" s="147" t="s">
        <v>182</v>
      </c>
      <c r="H210" s="148">
        <v>0.85199999999999998</v>
      </c>
      <c r="I210" s="149"/>
      <c r="J210" s="150">
        <f>ROUND(I210*H210,2)</f>
        <v>0</v>
      </c>
      <c r="K210" s="151"/>
      <c r="L210" s="32"/>
      <c r="M210" s="152" t="s">
        <v>1</v>
      </c>
      <c r="N210" s="153" t="s">
        <v>38</v>
      </c>
      <c r="O210" s="57"/>
      <c r="P210" s="154">
        <f>O210*H210</f>
        <v>0</v>
      </c>
      <c r="Q210" s="154">
        <v>1.03955</v>
      </c>
      <c r="R210" s="154">
        <f>Q210*H210</f>
        <v>0.88569659999999995</v>
      </c>
      <c r="S210" s="154">
        <v>0</v>
      </c>
      <c r="T210" s="155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6" t="s">
        <v>132</v>
      </c>
      <c r="AT210" s="156" t="s">
        <v>128</v>
      </c>
      <c r="AU210" s="156" t="s">
        <v>133</v>
      </c>
      <c r="AY210" s="16" t="s">
        <v>124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6" t="s">
        <v>81</v>
      </c>
      <c r="BK210" s="157">
        <f>ROUND(I210*H210,2)</f>
        <v>0</v>
      </c>
      <c r="BL210" s="16" t="s">
        <v>132</v>
      </c>
      <c r="BM210" s="156" t="s">
        <v>251</v>
      </c>
    </row>
    <row r="211" spans="1:65" s="13" customFormat="1">
      <c r="B211" s="158"/>
      <c r="D211" s="159" t="s">
        <v>134</v>
      </c>
      <c r="E211" s="160" t="s">
        <v>1</v>
      </c>
      <c r="F211" s="161" t="s">
        <v>357</v>
      </c>
      <c r="H211" s="162">
        <v>0.70099999999999996</v>
      </c>
      <c r="I211" s="163"/>
      <c r="L211" s="158"/>
      <c r="M211" s="164"/>
      <c r="N211" s="165"/>
      <c r="O211" s="165"/>
      <c r="P211" s="165"/>
      <c r="Q211" s="165"/>
      <c r="R211" s="165"/>
      <c r="S211" s="165"/>
      <c r="T211" s="166"/>
      <c r="AT211" s="160" t="s">
        <v>134</v>
      </c>
      <c r="AU211" s="160" t="s">
        <v>133</v>
      </c>
      <c r="AV211" s="13" t="s">
        <v>83</v>
      </c>
      <c r="AW211" s="13" t="s">
        <v>30</v>
      </c>
      <c r="AX211" s="13" t="s">
        <v>73</v>
      </c>
      <c r="AY211" s="160" t="s">
        <v>124</v>
      </c>
    </row>
    <row r="212" spans="1:65" s="13" customFormat="1">
      <c r="B212" s="158"/>
      <c r="D212" s="159" t="s">
        <v>134</v>
      </c>
      <c r="E212" s="160" t="s">
        <v>1</v>
      </c>
      <c r="F212" s="161" t="s">
        <v>358</v>
      </c>
      <c r="H212" s="162">
        <v>0.151</v>
      </c>
      <c r="I212" s="163"/>
      <c r="L212" s="158"/>
      <c r="M212" s="164"/>
      <c r="N212" s="165"/>
      <c r="O212" s="165"/>
      <c r="P212" s="165"/>
      <c r="Q212" s="165"/>
      <c r="R212" s="165"/>
      <c r="S212" s="165"/>
      <c r="T212" s="166"/>
      <c r="AT212" s="160" t="s">
        <v>134</v>
      </c>
      <c r="AU212" s="160" t="s">
        <v>133</v>
      </c>
      <c r="AV212" s="13" t="s">
        <v>83</v>
      </c>
      <c r="AW212" s="13" t="s">
        <v>30</v>
      </c>
      <c r="AX212" s="13" t="s">
        <v>73</v>
      </c>
      <c r="AY212" s="160" t="s">
        <v>124</v>
      </c>
    </row>
    <row r="213" spans="1:65" s="14" customFormat="1">
      <c r="B213" s="167"/>
      <c r="D213" s="159" t="s">
        <v>134</v>
      </c>
      <c r="E213" s="168" t="s">
        <v>1</v>
      </c>
      <c r="F213" s="169" t="s">
        <v>136</v>
      </c>
      <c r="H213" s="170">
        <v>0.85199999999999998</v>
      </c>
      <c r="I213" s="171"/>
      <c r="L213" s="167"/>
      <c r="M213" s="172"/>
      <c r="N213" s="173"/>
      <c r="O213" s="173"/>
      <c r="P213" s="173"/>
      <c r="Q213" s="173"/>
      <c r="R213" s="173"/>
      <c r="S213" s="173"/>
      <c r="T213" s="174"/>
      <c r="AT213" s="168" t="s">
        <v>134</v>
      </c>
      <c r="AU213" s="168" t="s">
        <v>133</v>
      </c>
      <c r="AV213" s="14" t="s">
        <v>132</v>
      </c>
      <c r="AW213" s="14" t="s">
        <v>30</v>
      </c>
      <c r="AX213" s="14" t="s">
        <v>81</v>
      </c>
      <c r="AY213" s="168" t="s">
        <v>124</v>
      </c>
    </row>
    <row r="214" spans="1:65" s="12" customFormat="1" ht="22.85" customHeight="1">
      <c r="B214" s="130"/>
      <c r="D214" s="131" t="s">
        <v>72</v>
      </c>
      <c r="E214" s="141" t="s">
        <v>132</v>
      </c>
      <c r="F214" s="141" t="s">
        <v>255</v>
      </c>
      <c r="I214" s="133"/>
      <c r="J214" s="142">
        <f>BK214</f>
        <v>0</v>
      </c>
      <c r="L214" s="130"/>
      <c r="M214" s="135"/>
      <c r="N214" s="136"/>
      <c r="O214" s="136"/>
      <c r="P214" s="137">
        <f>P215+P233</f>
        <v>0</v>
      </c>
      <c r="Q214" s="136"/>
      <c r="R214" s="137">
        <f>R215+R233</f>
        <v>57.803147940000002</v>
      </c>
      <c r="S214" s="136"/>
      <c r="T214" s="138">
        <f>T215+T233</f>
        <v>0</v>
      </c>
      <c r="AR214" s="131" t="s">
        <v>81</v>
      </c>
      <c r="AT214" s="139" t="s">
        <v>72</v>
      </c>
      <c r="AU214" s="139" t="s">
        <v>81</v>
      </c>
      <c r="AY214" s="131" t="s">
        <v>124</v>
      </c>
      <c r="BK214" s="140">
        <f>BK215+BK233</f>
        <v>0</v>
      </c>
    </row>
    <row r="215" spans="1:65" s="12" customFormat="1" ht="20.9" customHeight="1">
      <c r="B215" s="130"/>
      <c r="D215" s="131" t="s">
        <v>72</v>
      </c>
      <c r="E215" s="141" t="s">
        <v>256</v>
      </c>
      <c r="F215" s="141" t="s">
        <v>257</v>
      </c>
      <c r="I215" s="133"/>
      <c r="J215" s="142">
        <f>BK215</f>
        <v>0</v>
      </c>
      <c r="L215" s="130"/>
      <c r="M215" s="135"/>
      <c r="N215" s="136"/>
      <c r="O215" s="136"/>
      <c r="P215" s="137">
        <f>SUM(P216:P232)</f>
        <v>0</v>
      </c>
      <c r="Q215" s="136"/>
      <c r="R215" s="137">
        <f>SUM(R216:R232)</f>
        <v>16.45034154</v>
      </c>
      <c r="S215" s="136"/>
      <c r="T215" s="138">
        <f>SUM(T216:T232)</f>
        <v>0</v>
      </c>
      <c r="AR215" s="131" t="s">
        <v>81</v>
      </c>
      <c r="AT215" s="139" t="s">
        <v>72</v>
      </c>
      <c r="AU215" s="139" t="s">
        <v>83</v>
      </c>
      <c r="AY215" s="131" t="s">
        <v>124</v>
      </c>
      <c r="BK215" s="140">
        <f>SUM(BK216:BK232)</f>
        <v>0</v>
      </c>
    </row>
    <row r="216" spans="1:65" s="2" customFormat="1" ht="33" customHeight="1">
      <c r="A216" s="31"/>
      <c r="B216" s="143"/>
      <c r="C216" s="144" t="s">
        <v>258</v>
      </c>
      <c r="D216" s="144" t="s">
        <v>128</v>
      </c>
      <c r="E216" s="145" t="s">
        <v>359</v>
      </c>
      <c r="F216" s="146" t="s">
        <v>360</v>
      </c>
      <c r="G216" s="147" t="s">
        <v>131</v>
      </c>
      <c r="H216" s="148">
        <v>2.1669999999999998</v>
      </c>
      <c r="I216" s="149"/>
      <c r="J216" s="150">
        <f>ROUND(I216*H216,2)</f>
        <v>0</v>
      </c>
      <c r="K216" s="151"/>
      <c r="L216" s="32"/>
      <c r="M216" s="152" t="s">
        <v>1</v>
      </c>
      <c r="N216" s="153" t="s">
        <v>38</v>
      </c>
      <c r="O216" s="57"/>
      <c r="P216" s="154">
        <f>O216*H216</f>
        <v>0</v>
      </c>
      <c r="Q216" s="154">
        <v>2.3010199999999998</v>
      </c>
      <c r="R216" s="154">
        <f>Q216*H216</f>
        <v>4.9863103399999993</v>
      </c>
      <c r="S216" s="154">
        <v>0</v>
      </c>
      <c r="T216" s="155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6" t="s">
        <v>132</v>
      </c>
      <c r="AT216" s="156" t="s">
        <v>128</v>
      </c>
      <c r="AU216" s="156" t="s">
        <v>133</v>
      </c>
      <c r="AY216" s="16" t="s">
        <v>124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6" t="s">
        <v>81</v>
      </c>
      <c r="BK216" s="157">
        <f>ROUND(I216*H216,2)</f>
        <v>0</v>
      </c>
      <c r="BL216" s="16" t="s">
        <v>132</v>
      </c>
      <c r="BM216" s="156" t="s">
        <v>361</v>
      </c>
    </row>
    <row r="217" spans="1:65" s="13" customFormat="1">
      <c r="B217" s="158"/>
      <c r="D217" s="159" t="s">
        <v>134</v>
      </c>
      <c r="E217" s="160" t="s">
        <v>1</v>
      </c>
      <c r="F217" s="161" t="s">
        <v>362</v>
      </c>
      <c r="H217" s="162">
        <v>0.73099999999999998</v>
      </c>
      <c r="I217" s="163"/>
      <c r="L217" s="158"/>
      <c r="M217" s="164"/>
      <c r="N217" s="165"/>
      <c r="O217" s="165"/>
      <c r="P217" s="165"/>
      <c r="Q217" s="165"/>
      <c r="R217" s="165"/>
      <c r="S217" s="165"/>
      <c r="T217" s="166"/>
      <c r="AT217" s="160" t="s">
        <v>134</v>
      </c>
      <c r="AU217" s="160" t="s">
        <v>133</v>
      </c>
      <c r="AV217" s="13" t="s">
        <v>83</v>
      </c>
      <c r="AW217" s="13" t="s">
        <v>30</v>
      </c>
      <c r="AX217" s="13" t="s">
        <v>73</v>
      </c>
      <c r="AY217" s="160" t="s">
        <v>124</v>
      </c>
    </row>
    <row r="218" spans="1:65" s="13" customFormat="1">
      <c r="B218" s="158"/>
      <c r="D218" s="159" t="s">
        <v>134</v>
      </c>
      <c r="E218" s="160" t="s">
        <v>1</v>
      </c>
      <c r="F218" s="161" t="s">
        <v>363</v>
      </c>
      <c r="H218" s="162">
        <v>0.26</v>
      </c>
      <c r="I218" s="163"/>
      <c r="L218" s="158"/>
      <c r="M218" s="164"/>
      <c r="N218" s="165"/>
      <c r="O218" s="165"/>
      <c r="P218" s="165"/>
      <c r="Q218" s="165"/>
      <c r="R218" s="165"/>
      <c r="S218" s="165"/>
      <c r="T218" s="166"/>
      <c r="AT218" s="160" t="s">
        <v>134</v>
      </c>
      <c r="AU218" s="160" t="s">
        <v>133</v>
      </c>
      <c r="AV218" s="13" t="s">
        <v>83</v>
      </c>
      <c r="AW218" s="13" t="s">
        <v>30</v>
      </c>
      <c r="AX218" s="13" t="s">
        <v>73</v>
      </c>
      <c r="AY218" s="160" t="s">
        <v>124</v>
      </c>
    </row>
    <row r="219" spans="1:65" s="13" customFormat="1">
      <c r="B219" s="158"/>
      <c r="D219" s="159" t="s">
        <v>134</v>
      </c>
      <c r="E219" s="160" t="s">
        <v>1</v>
      </c>
      <c r="F219" s="161" t="s">
        <v>364</v>
      </c>
      <c r="H219" s="162">
        <v>0.87</v>
      </c>
      <c r="I219" s="163"/>
      <c r="L219" s="158"/>
      <c r="M219" s="164"/>
      <c r="N219" s="165"/>
      <c r="O219" s="165"/>
      <c r="P219" s="165"/>
      <c r="Q219" s="165"/>
      <c r="R219" s="165"/>
      <c r="S219" s="165"/>
      <c r="T219" s="166"/>
      <c r="AT219" s="160" t="s">
        <v>134</v>
      </c>
      <c r="AU219" s="160" t="s">
        <v>133</v>
      </c>
      <c r="AV219" s="13" t="s">
        <v>83</v>
      </c>
      <c r="AW219" s="13" t="s">
        <v>30</v>
      </c>
      <c r="AX219" s="13" t="s">
        <v>73</v>
      </c>
      <c r="AY219" s="160" t="s">
        <v>124</v>
      </c>
    </row>
    <row r="220" spans="1:65" s="13" customFormat="1">
      <c r="B220" s="158"/>
      <c r="D220" s="159" t="s">
        <v>134</v>
      </c>
      <c r="E220" s="160" t="s">
        <v>1</v>
      </c>
      <c r="F220" s="161" t="s">
        <v>365</v>
      </c>
      <c r="H220" s="162">
        <v>0.30599999999999999</v>
      </c>
      <c r="I220" s="163"/>
      <c r="L220" s="158"/>
      <c r="M220" s="164"/>
      <c r="N220" s="165"/>
      <c r="O220" s="165"/>
      <c r="P220" s="165"/>
      <c r="Q220" s="165"/>
      <c r="R220" s="165"/>
      <c r="S220" s="165"/>
      <c r="T220" s="166"/>
      <c r="AT220" s="160" t="s">
        <v>134</v>
      </c>
      <c r="AU220" s="160" t="s">
        <v>133</v>
      </c>
      <c r="AV220" s="13" t="s">
        <v>83</v>
      </c>
      <c r="AW220" s="13" t="s">
        <v>30</v>
      </c>
      <c r="AX220" s="13" t="s">
        <v>73</v>
      </c>
      <c r="AY220" s="160" t="s">
        <v>124</v>
      </c>
    </row>
    <row r="221" spans="1:65" s="14" customFormat="1">
      <c r="B221" s="167"/>
      <c r="D221" s="159" t="s">
        <v>134</v>
      </c>
      <c r="E221" s="168" t="s">
        <v>1</v>
      </c>
      <c r="F221" s="169" t="s">
        <v>136</v>
      </c>
      <c r="H221" s="170">
        <v>2.1669999999999998</v>
      </c>
      <c r="I221" s="171"/>
      <c r="L221" s="167"/>
      <c r="M221" s="172"/>
      <c r="N221" s="173"/>
      <c r="O221" s="173"/>
      <c r="P221" s="173"/>
      <c r="Q221" s="173"/>
      <c r="R221" s="173"/>
      <c r="S221" s="173"/>
      <c r="T221" s="174"/>
      <c r="AT221" s="168" t="s">
        <v>134</v>
      </c>
      <c r="AU221" s="168" t="s">
        <v>133</v>
      </c>
      <c r="AV221" s="14" t="s">
        <v>132</v>
      </c>
      <c r="AW221" s="14" t="s">
        <v>30</v>
      </c>
      <c r="AX221" s="14" t="s">
        <v>81</v>
      </c>
      <c r="AY221" s="168" t="s">
        <v>124</v>
      </c>
    </row>
    <row r="222" spans="1:65" s="2" customFormat="1" ht="33" customHeight="1">
      <c r="A222" s="31"/>
      <c r="B222" s="143"/>
      <c r="C222" s="144" t="s">
        <v>214</v>
      </c>
      <c r="D222" s="144" t="s">
        <v>128</v>
      </c>
      <c r="E222" s="145" t="s">
        <v>366</v>
      </c>
      <c r="F222" s="146" t="s">
        <v>367</v>
      </c>
      <c r="G222" s="147" t="s">
        <v>169</v>
      </c>
      <c r="H222" s="148">
        <v>15.74</v>
      </c>
      <c r="I222" s="149"/>
      <c r="J222" s="150">
        <f>ROUND(I222*H222,2)</f>
        <v>0</v>
      </c>
      <c r="K222" s="151"/>
      <c r="L222" s="32"/>
      <c r="M222" s="152" t="s">
        <v>1</v>
      </c>
      <c r="N222" s="153" t="s">
        <v>38</v>
      </c>
      <c r="O222" s="57"/>
      <c r="P222" s="154">
        <f>O222*H222</f>
        <v>0</v>
      </c>
      <c r="Q222" s="154">
        <v>7.8799999999999999E-3</v>
      </c>
      <c r="R222" s="154">
        <f>Q222*H222</f>
        <v>0.12403119999999999</v>
      </c>
      <c r="S222" s="154">
        <v>0</v>
      </c>
      <c r="T222" s="155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6" t="s">
        <v>132</v>
      </c>
      <c r="AT222" s="156" t="s">
        <v>128</v>
      </c>
      <c r="AU222" s="156" t="s">
        <v>133</v>
      </c>
      <c r="AY222" s="16" t="s">
        <v>124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6" t="s">
        <v>81</v>
      </c>
      <c r="BK222" s="157">
        <f>ROUND(I222*H222,2)</f>
        <v>0</v>
      </c>
      <c r="BL222" s="16" t="s">
        <v>132</v>
      </c>
      <c r="BM222" s="156" t="s">
        <v>261</v>
      </c>
    </row>
    <row r="223" spans="1:65" s="13" customFormat="1">
      <c r="B223" s="158"/>
      <c r="D223" s="159" t="s">
        <v>134</v>
      </c>
      <c r="E223" s="160" t="s">
        <v>1</v>
      </c>
      <c r="F223" s="161" t="s">
        <v>368</v>
      </c>
      <c r="H223" s="162">
        <v>12.42</v>
      </c>
      <c r="I223" s="163"/>
      <c r="L223" s="158"/>
      <c r="M223" s="164"/>
      <c r="N223" s="165"/>
      <c r="O223" s="165"/>
      <c r="P223" s="165"/>
      <c r="Q223" s="165"/>
      <c r="R223" s="165"/>
      <c r="S223" s="165"/>
      <c r="T223" s="166"/>
      <c r="AT223" s="160" t="s">
        <v>134</v>
      </c>
      <c r="AU223" s="160" t="s">
        <v>133</v>
      </c>
      <c r="AV223" s="13" t="s">
        <v>83</v>
      </c>
      <c r="AW223" s="13" t="s">
        <v>30</v>
      </c>
      <c r="AX223" s="13" t="s">
        <v>73</v>
      </c>
      <c r="AY223" s="160" t="s">
        <v>124</v>
      </c>
    </row>
    <row r="224" spans="1:65" s="13" customFormat="1">
      <c r="B224" s="158"/>
      <c r="D224" s="159" t="s">
        <v>134</v>
      </c>
      <c r="E224" s="160" t="s">
        <v>1</v>
      </c>
      <c r="F224" s="161" t="s">
        <v>369</v>
      </c>
      <c r="H224" s="162">
        <v>0.72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134</v>
      </c>
      <c r="AU224" s="160" t="s">
        <v>133</v>
      </c>
      <c r="AV224" s="13" t="s">
        <v>83</v>
      </c>
      <c r="AW224" s="13" t="s">
        <v>30</v>
      </c>
      <c r="AX224" s="13" t="s">
        <v>73</v>
      </c>
      <c r="AY224" s="160" t="s">
        <v>124</v>
      </c>
    </row>
    <row r="225" spans="1:65" s="13" customFormat="1">
      <c r="B225" s="158"/>
      <c r="D225" s="159" t="s">
        <v>134</v>
      </c>
      <c r="E225" s="160" t="s">
        <v>1</v>
      </c>
      <c r="F225" s="161" t="s">
        <v>370</v>
      </c>
      <c r="H225" s="162">
        <v>1.74</v>
      </c>
      <c r="I225" s="163"/>
      <c r="L225" s="158"/>
      <c r="M225" s="164"/>
      <c r="N225" s="165"/>
      <c r="O225" s="165"/>
      <c r="P225" s="165"/>
      <c r="Q225" s="165"/>
      <c r="R225" s="165"/>
      <c r="S225" s="165"/>
      <c r="T225" s="166"/>
      <c r="AT225" s="160" t="s">
        <v>134</v>
      </c>
      <c r="AU225" s="160" t="s">
        <v>133</v>
      </c>
      <c r="AV225" s="13" t="s">
        <v>83</v>
      </c>
      <c r="AW225" s="13" t="s">
        <v>30</v>
      </c>
      <c r="AX225" s="13" t="s">
        <v>73</v>
      </c>
      <c r="AY225" s="160" t="s">
        <v>124</v>
      </c>
    </row>
    <row r="226" spans="1:65" s="13" customFormat="1">
      <c r="B226" s="158"/>
      <c r="D226" s="159" t="s">
        <v>134</v>
      </c>
      <c r="E226" s="160" t="s">
        <v>1</v>
      </c>
      <c r="F226" s="161" t="s">
        <v>371</v>
      </c>
      <c r="H226" s="162">
        <v>0.86</v>
      </c>
      <c r="I226" s="163"/>
      <c r="L226" s="158"/>
      <c r="M226" s="164"/>
      <c r="N226" s="165"/>
      <c r="O226" s="165"/>
      <c r="P226" s="165"/>
      <c r="Q226" s="165"/>
      <c r="R226" s="165"/>
      <c r="S226" s="165"/>
      <c r="T226" s="166"/>
      <c r="AT226" s="160" t="s">
        <v>134</v>
      </c>
      <c r="AU226" s="160" t="s">
        <v>133</v>
      </c>
      <c r="AV226" s="13" t="s">
        <v>83</v>
      </c>
      <c r="AW226" s="13" t="s">
        <v>30</v>
      </c>
      <c r="AX226" s="13" t="s">
        <v>73</v>
      </c>
      <c r="AY226" s="160" t="s">
        <v>124</v>
      </c>
    </row>
    <row r="227" spans="1:65" s="14" customFormat="1">
      <c r="B227" s="167"/>
      <c r="D227" s="159" t="s">
        <v>134</v>
      </c>
      <c r="E227" s="168" t="s">
        <v>1</v>
      </c>
      <c r="F227" s="169" t="s">
        <v>136</v>
      </c>
      <c r="H227" s="170">
        <v>15.74</v>
      </c>
      <c r="I227" s="171"/>
      <c r="L227" s="167"/>
      <c r="M227" s="172"/>
      <c r="N227" s="173"/>
      <c r="O227" s="173"/>
      <c r="P227" s="173"/>
      <c r="Q227" s="173"/>
      <c r="R227" s="173"/>
      <c r="S227" s="173"/>
      <c r="T227" s="174"/>
      <c r="AT227" s="168" t="s">
        <v>134</v>
      </c>
      <c r="AU227" s="168" t="s">
        <v>133</v>
      </c>
      <c r="AV227" s="14" t="s">
        <v>132</v>
      </c>
      <c r="AW227" s="14" t="s">
        <v>30</v>
      </c>
      <c r="AX227" s="14" t="s">
        <v>81</v>
      </c>
      <c r="AY227" s="168" t="s">
        <v>124</v>
      </c>
    </row>
    <row r="228" spans="1:65" s="2" customFormat="1" ht="37.85" customHeight="1">
      <c r="A228" s="31"/>
      <c r="B228" s="143"/>
      <c r="C228" s="144" t="s">
        <v>7</v>
      </c>
      <c r="D228" s="144" t="s">
        <v>128</v>
      </c>
      <c r="E228" s="145" t="s">
        <v>372</v>
      </c>
      <c r="F228" s="146" t="s">
        <v>373</v>
      </c>
      <c r="G228" s="147" t="s">
        <v>169</v>
      </c>
      <c r="H228" s="148">
        <v>15.74</v>
      </c>
      <c r="I228" s="149"/>
      <c r="J228" s="150">
        <f>ROUND(I228*H228,2)</f>
        <v>0</v>
      </c>
      <c r="K228" s="151"/>
      <c r="L228" s="32"/>
      <c r="M228" s="152" t="s">
        <v>1</v>
      </c>
      <c r="N228" s="153" t="s">
        <v>38</v>
      </c>
      <c r="O228" s="57"/>
      <c r="P228" s="154">
        <f>O228*H228</f>
        <v>0</v>
      </c>
      <c r="Q228" s="154">
        <v>0</v>
      </c>
      <c r="R228" s="154">
        <f>Q228*H228</f>
        <v>0</v>
      </c>
      <c r="S228" s="154">
        <v>0</v>
      </c>
      <c r="T228" s="155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6" t="s">
        <v>132</v>
      </c>
      <c r="AT228" s="156" t="s">
        <v>128</v>
      </c>
      <c r="AU228" s="156" t="s">
        <v>133</v>
      </c>
      <c r="AY228" s="16" t="s">
        <v>124</v>
      </c>
      <c r="BE228" s="157">
        <f>IF(N228="základní",J228,0)</f>
        <v>0</v>
      </c>
      <c r="BF228" s="157">
        <f>IF(N228="snížená",J228,0)</f>
        <v>0</v>
      </c>
      <c r="BG228" s="157">
        <f>IF(N228="zákl. přenesená",J228,0)</f>
        <v>0</v>
      </c>
      <c r="BH228" s="157">
        <f>IF(N228="sníž. přenesená",J228,0)</f>
        <v>0</v>
      </c>
      <c r="BI228" s="157">
        <f>IF(N228="nulová",J228,0)</f>
        <v>0</v>
      </c>
      <c r="BJ228" s="16" t="s">
        <v>81</v>
      </c>
      <c r="BK228" s="157">
        <f>ROUND(I228*H228,2)</f>
        <v>0</v>
      </c>
      <c r="BL228" s="16" t="s">
        <v>132</v>
      </c>
      <c r="BM228" s="156" t="s">
        <v>374</v>
      </c>
    </row>
    <row r="229" spans="1:65" s="13" customFormat="1">
      <c r="B229" s="158"/>
      <c r="D229" s="159" t="s">
        <v>134</v>
      </c>
      <c r="E229" s="160" t="s">
        <v>1</v>
      </c>
      <c r="F229" s="161" t="s">
        <v>375</v>
      </c>
      <c r="H229" s="162">
        <v>15.74</v>
      </c>
      <c r="I229" s="163"/>
      <c r="L229" s="158"/>
      <c r="M229" s="164"/>
      <c r="N229" s="165"/>
      <c r="O229" s="165"/>
      <c r="P229" s="165"/>
      <c r="Q229" s="165"/>
      <c r="R229" s="165"/>
      <c r="S229" s="165"/>
      <c r="T229" s="166"/>
      <c r="AT229" s="160" t="s">
        <v>134</v>
      </c>
      <c r="AU229" s="160" t="s">
        <v>133</v>
      </c>
      <c r="AV229" s="13" t="s">
        <v>83</v>
      </c>
      <c r="AW229" s="13" t="s">
        <v>30</v>
      </c>
      <c r="AX229" s="13" t="s">
        <v>81</v>
      </c>
      <c r="AY229" s="160" t="s">
        <v>124</v>
      </c>
    </row>
    <row r="230" spans="1:65" s="2" customFormat="1" ht="24.15" customHeight="1">
      <c r="A230" s="31"/>
      <c r="B230" s="143"/>
      <c r="C230" s="144" t="s">
        <v>219</v>
      </c>
      <c r="D230" s="144" t="s">
        <v>128</v>
      </c>
      <c r="E230" s="145" t="s">
        <v>376</v>
      </c>
      <c r="F230" s="146" t="s">
        <v>377</v>
      </c>
      <c r="G230" s="147" t="s">
        <v>131</v>
      </c>
      <c r="H230" s="148">
        <v>6</v>
      </c>
      <c r="I230" s="149"/>
      <c r="J230" s="150">
        <f>ROUND(I230*H230,2)</f>
        <v>0</v>
      </c>
      <c r="K230" s="151"/>
      <c r="L230" s="32"/>
      <c r="M230" s="152" t="s">
        <v>1</v>
      </c>
      <c r="N230" s="153" t="s">
        <v>38</v>
      </c>
      <c r="O230" s="57"/>
      <c r="P230" s="154">
        <f>O230*H230</f>
        <v>0</v>
      </c>
      <c r="Q230" s="154">
        <v>1.89</v>
      </c>
      <c r="R230" s="154">
        <f>Q230*H230</f>
        <v>11.34</v>
      </c>
      <c r="S230" s="154">
        <v>0</v>
      </c>
      <c r="T230" s="155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6" t="s">
        <v>132</v>
      </c>
      <c r="AT230" s="156" t="s">
        <v>128</v>
      </c>
      <c r="AU230" s="156" t="s">
        <v>133</v>
      </c>
      <c r="AY230" s="16" t="s">
        <v>124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6" t="s">
        <v>81</v>
      </c>
      <c r="BK230" s="157">
        <f>ROUND(I230*H230,2)</f>
        <v>0</v>
      </c>
      <c r="BL230" s="16" t="s">
        <v>132</v>
      </c>
      <c r="BM230" s="156" t="s">
        <v>267</v>
      </c>
    </row>
    <row r="231" spans="1:65" s="13" customFormat="1">
      <c r="B231" s="158"/>
      <c r="D231" s="159" t="s">
        <v>134</v>
      </c>
      <c r="E231" s="160" t="s">
        <v>1</v>
      </c>
      <c r="F231" s="161" t="s">
        <v>378</v>
      </c>
      <c r="H231" s="162">
        <v>6</v>
      </c>
      <c r="I231" s="163"/>
      <c r="L231" s="158"/>
      <c r="M231" s="164"/>
      <c r="N231" s="165"/>
      <c r="O231" s="165"/>
      <c r="P231" s="165"/>
      <c r="Q231" s="165"/>
      <c r="R231" s="165"/>
      <c r="S231" s="165"/>
      <c r="T231" s="166"/>
      <c r="AT231" s="160" t="s">
        <v>134</v>
      </c>
      <c r="AU231" s="160" t="s">
        <v>133</v>
      </c>
      <c r="AV231" s="13" t="s">
        <v>83</v>
      </c>
      <c r="AW231" s="13" t="s">
        <v>30</v>
      </c>
      <c r="AX231" s="13" t="s">
        <v>73</v>
      </c>
      <c r="AY231" s="160" t="s">
        <v>124</v>
      </c>
    </row>
    <row r="232" spans="1:65" s="14" customFormat="1">
      <c r="B232" s="167"/>
      <c r="D232" s="159" t="s">
        <v>134</v>
      </c>
      <c r="E232" s="168" t="s">
        <v>1</v>
      </c>
      <c r="F232" s="169" t="s">
        <v>136</v>
      </c>
      <c r="H232" s="170">
        <v>6</v>
      </c>
      <c r="I232" s="171"/>
      <c r="L232" s="167"/>
      <c r="M232" s="172"/>
      <c r="N232" s="173"/>
      <c r="O232" s="173"/>
      <c r="P232" s="173"/>
      <c r="Q232" s="173"/>
      <c r="R232" s="173"/>
      <c r="S232" s="173"/>
      <c r="T232" s="174"/>
      <c r="AT232" s="168" t="s">
        <v>134</v>
      </c>
      <c r="AU232" s="168" t="s">
        <v>133</v>
      </c>
      <c r="AV232" s="14" t="s">
        <v>132</v>
      </c>
      <c r="AW232" s="14" t="s">
        <v>30</v>
      </c>
      <c r="AX232" s="14" t="s">
        <v>81</v>
      </c>
      <c r="AY232" s="168" t="s">
        <v>124</v>
      </c>
    </row>
    <row r="233" spans="1:65" s="12" customFormat="1" ht="20.9" customHeight="1">
      <c r="B233" s="130"/>
      <c r="D233" s="131" t="s">
        <v>72</v>
      </c>
      <c r="E233" s="141" t="s">
        <v>263</v>
      </c>
      <c r="F233" s="141" t="s">
        <v>264</v>
      </c>
      <c r="I233" s="133"/>
      <c r="J233" s="142">
        <f>BK233</f>
        <v>0</v>
      </c>
      <c r="L233" s="130"/>
      <c r="M233" s="135"/>
      <c r="N233" s="136"/>
      <c r="O233" s="136"/>
      <c r="P233" s="137">
        <f>SUM(P234:P241)</f>
        <v>0</v>
      </c>
      <c r="Q233" s="136"/>
      <c r="R233" s="137">
        <f>SUM(R234:R241)</f>
        <v>41.352806399999999</v>
      </c>
      <c r="S233" s="136"/>
      <c r="T233" s="138">
        <f>SUM(T234:T241)</f>
        <v>0</v>
      </c>
      <c r="AR233" s="131" t="s">
        <v>81</v>
      </c>
      <c r="AT233" s="139" t="s">
        <v>72</v>
      </c>
      <c r="AU233" s="139" t="s">
        <v>83</v>
      </c>
      <c r="AY233" s="131" t="s">
        <v>124</v>
      </c>
      <c r="BK233" s="140">
        <f>SUM(BK234:BK241)</f>
        <v>0</v>
      </c>
    </row>
    <row r="234" spans="1:65" s="2" customFormat="1" ht="24.15" customHeight="1">
      <c r="A234" s="31"/>
      <c r="B234" s="143"/>
      <c r="C234" s="144" t="s">
        <v>279</v>
      </c>
      <c r="D234" s="144" t="s">
        <v>128</v>
      </c>
      <c r="E234" s="145" t="s">
        <v>379</v>
      </c>
      <c r="F234" s="146" t="s">
        <v>380</v>
      </c>
      <c r="G234" s="147" t="s">
        <v>131</v>
      </c>
      <c r="H234" s="148">
        <v>0.70399999999999996</v>
      </c>
      <c r="I234" s="149"/>
      <c r="J234" s="150">
        <f>ROUND(I234*H234,2)</f>
        <v>0</v>
      </c>
      <c r="K234" s="151"/>
      <c r="L234" s="32"/>
      <c r="M234" s="152" t="s">
        <v>1</v>
      </c>
      <c r="N234" s="153" t="s">
        <v>38</v>
      </c>
      <c r="O234" s="57"/>
      <c r="P234" s="154">
        <f>O234*H234</f>
        <v>0</v>
      </c>
      <c r="Q234" s="154">
        <v>2.16</v>
      </c>
      <c r="R234" s="154">
        <f>Q234*H234</f>
        <v>1.52064</v>
      </c>
      <c r="S234" s="154">
        <v>0</v>
      </c>
      <c r="T234" s="155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6" t="s">
        <v>132</v>
      </c>
      <c r="AT234" s="156" t="s">
        <v>128</v>
      </c>
      <c r="AU234" s="156" t="s">
        <v>133</v>
      </c>
      <c r="AY234" s="16" t="s">
        <v>124</v>
      </c>
      <c r="BE234" s="157">
        <f>IF(N234="základní",J234,0)</f>
        <v>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6" t="s">
        <v>81</v>
      </c>
      <c r="BK234" s="157">
        <f>ROUND(I234*H234,2)</f>
        <v>0</v>
      </c>
      <c r="BL234" s="16" t="s">
        <v>132</v>
      </c>
      <c r="BM234" s="156" t="s">
        <v>263</v>
      </c>
    </row>
    <row r="235" spans="1:65" s="13" customFormat="1">
      <c r="B235" s="158"/>
      <c r="D235" s="159" t="s">
        <v>134</v>
      </c>
      <c r="E235" s="160" t="s">
        <v>1</v>
      </c>
      <c r="F235" s="161" t="s">
        <v>381</v>
      </c>
      <c r="H235" s="162">
        <v>0.70399999999999996</v>
      </c>
      <c r="I235" s="163"/>
      <c r="L235" s="158"/>
      <c r="M235" s="164"/>
      <c r="N235" s="165"/>
      <c r="O235" s="165"/>
      <c r="P235" s="165"/>
      <c r="Q235" s="165"/>
      <c r="R235" s="165"/>
      <c r="S235" s="165"/>
      <c r="T235" s="166"/>
      <c r="AT235" s="160" t="s">
        <v>134</v>
      </c>
      <c r="AU235" s="160" t="s">
        <v>133</v>
      </c>
      <c r="AV235" s="13" t="s">
        <v>83</v>
      </c>
      <c r="AW235" s="13" t="s">
        <v>30</v>
      </c>
      <c r="AX235" s="13" t="s">
        <v>73</v>
      </c>
      <c r="AY235" s="160" t="s">
        <v>124</v>
      </c>
    </row>
    <row r="236" spans="1:65" s="14" customFormat="1">
      <c r="B236" s="167"/>
      <c r="D236" s="159" t="s">
        <v>134</v>
      </c>
      <c r="E236" s="168" t="s">
        <v>1</v>
      </c>
      <c r="F236" s="169" t="s">
        <v>136</v>
      </c>
      <c r="H236" s="170">
        <v>0.70399999999999996</v>
      </c>
      <c r="I236" s="171"/>
      <c r="L236" s="167"/>
      <c r="M236" s="172"/>
      <c r="N236" s="173"/>
      <c r="O236" s="173"/>
      <c r="P236" s="173"/>
      <c r="Q236" s="173"/>
      <c r="R236" s="173"/>
      <c r="S236" s="173"/>
      <c r="T236" s="174"/>
      <c r="AT236" s="168" t="s">
        <v>134</v>
      </c>
      <c r="AU236" s="168" t="s">
        <v>133</v>
      </c>
      <c r="AV236" s="14" t="s">
        <v>132</v>
      </c>
      <c r="AW236" s="14" t="s">
        <v>30</v>
      </c>
      <c r="AX236" s="14" t="s">
        <v>81</v>
      </c>
      <c r="AY236" s="168" t="s">
        <v>124</v>
      </c>
    </row>
    <row r="237" spans="1:65" s="2" customFormat="1" ht="24.15" customHeight="1">
      <c r="A237" s="31"/>
      <c r="B237" s="143"/>
      <c r="C237" s="144" t="s">
        <v>222</v>
      </c>
      <c r="D237" s="144" t="s">
        <v>128</v>
      </c>
      <c r="E237" s="145" t="s">
        <v>382</v>
      </c>
      <c r="F237" s="146" t="s">
        <v>383</v>
      </c>
      <c r="G237" s="147" t="s">
        <v>131</v>
      </c>
      <c r="H237" s="148">
        <v>19.948</v>
      </c>
      <c r="I237" s="149"/>
      <c r="J237" s="150">
        <f>ROUND(I237*H237,2)</f>
        <v>0</v>
      </c>
      <c r="K237" s="151"/>
      <c r="L237" s="32"/>
      <c r="M237" s="152" t="s">
        <v>1</v>
      </c>
      <c r="N237" s="153" t="s">
        <v>38</v>
      </c>
      <c r="O237" s="57"/>
      <c r="P237" s="154">
        <f>O237*H237</f>
        <v>0</v>
      </c>
      <c r="Q237" s="154">
        <v>1.9967999999999999</v>
      </c>
      <c r="R237" s="154">
        <f>Q237*H237</f>
        <v>39.832166399999998</v>
      </c>
      <c r="S237" s="154">
        <v>0</v>
      </c>
      <c r="T237" s="155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6" t="s">
        <v>132</v>
      </c>
      <c r="AT237" s="156" t="s">
        <v>128</v>
      </c>
      <c r="AU237" s="156" t="s">
        <v>133</v>
      </c>
      <c r="AY237" s="16" t="s">
        <v>124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6" t="s">
        <v>81</v>
      </c>
      <c r="BK237" s="157">
        <f>ROUND(I237*H237,2)</f>
        <v>0</v>
      </c>
      <c r="BL237" s="16" t="s">
        <v>132</v>
      </c>
      <c r="BM237" s="156" t="s">
        <v>274</v>
      </c>
    </row>
    <row r="238" spans="1:65" s="13" customFormat="1">
      <c r="B238" s="158"/>
      <c r="D238" s="159" t="s">
        <v>134</v>
      </c>
      <c r="E238" s="160" t="s">
        <v>1</v>
      </c>
      <c r="F238" s="161" t="s">
        <v>384</v>
      </c>
      <c r="H238" s="162">
        <v>0.82799999999999996</v>
      </c>
      <c r="I238" s="163"/>
      <c r="L238" s="158"/>
      <c r="M238" s="164"/>
      <c r="N238" s="165"/>
      <c r="O238" s="165"/>
      <c r="P238" s="165"/>
      <c r="Q238" s="165"/>
      <c r="R238" s="165"/>
      <c r="S238" s="165"/>
      <c r="T238" s="166"/>
      <c r="AT238" s="160" t="s">
        <v>134</v>
      </c>
      <c r="AU238" s="160" t="s">
        <v>133</v>
      </c>
      <c r="AV238" s="13" t="s">
        <v>83</v>
      </c>
      <c r="AW238" s="13" t="s">
        <v>30</v>
      </c>
      <c r="AX238" s="13" t="s">
        <v>73</v>
      </c>
      <c r="AY238" s="160" t="s">
        <v>124</v>
      </c>
    </row>
    <row r="239" spans="1:65" s="13" customFormat="1">
      <c r="B239" s="158"/>
      <c r="D239" s="159" t="s">
        <v>134</v>
      </c>
      <c r="E239" s="160" t="s">
        <v>1</v>
      </c>
      <c r="F239" s="161" t="s">
        <v>385</v>
      </c>
      <c r="H239" s="162">
        <v>16</v>
      </c>
      <c r="I239" s="163"/>
      <c r="L239" s="158"/>
      <c r="M239" s="164"/>
      <c r="N239" s="165"/>
      <c r="O239" s="165"/>
      <c r="P239" s="165"/>
      <c r="Q239" s="165"/>
      <c r="R239" s="165"/>
      <c r="S239" s="165"/>
      <c r="T239" s="166"/>
      <c r="AT239" s="160" t="s">
        <v>134</v>
      </c>
      <c r="AU239" s="160" t="s">
        <v>133</v>
      </c>
      <c r="AV239" s="13" t="s">
        <v>83</v>
      </c>
      <c r="AW239" s="13" t="s">
        <v>30</v>
      </c>
      <c r="AX239" s="13" t="s">
        <v>73</v>
      </c>
      <c r="AY239" s="160" t="s">
        <v>124</v>
      </c>
    </row>
    <row r="240" spans="1:65" s="13" customFormat="1">
      <c r="B240" s="158"/>
      <c r="D240" s="159" t="s">
        <v>134</v>
      </c>
      <c r="E240" s="160" t="s">
        <v>1</v>
      </c>
      <c r="F240" s="161" t="s">
        <v>386</v>
      </c>
      <c r="H240" s="162">
        <v>3.12</v>
      </c>
      <c r="I240" s="163"/>
      <c r="L240" s="158"/>
      <c r="M240" s="164"/>
      <c r="N240" s="165"/>
      <c r="O240" s="165"/>
      <c r="P240" s="165"/>
      <c r="Q240" s="165"/>
      <c r="R240" s="165"/>
      <c r="S240" s="165"/>
      <c r="T240" s="166"/>
      <c r="AT240" s="160" t="s">
        <v>134</v>
      </c>
      <c r="AU240" s="160" t="s">
        <v>133</v>
      </c>
      <c r="AV240" s="13" t="s">
        <v>83</v>
      </c>
      <c r="AW240" s="13" t="s">
        <v>30</v>
      </c>
      <c r="AX240" s="13" t="s">
        <v>73</v>
      </c>
      <c r="AY240" s="160" t="s">
        <v>124</v>
      </c>
    </row>
    <row r="241" spans="1:65" s="14" customFormat="1">
      <c r="B241" s="167"/>
      <c r="D241" s="159" t="s">
        <v>134</v>
      </c>
      <c r="E241" s="168" t="s">
        <v>1</v>
      </c>
      <c r="F241" s="169" t="s">
        <v>136</v>
      </c>
      <c r="H241" s="170">
        <v>19.948</v>
      </c>
      <c r="I241" s="171"/>
      <c r="L241" s="167"/>
      <c r="M241" s="172"/>
      <c r="N241" s="173"/>
      <c r="O241" s="173"/>
      <c r="P241" s="173"/>
      <c r="Q241" s="173"/>
      <c r="R241" s="173"/>
      <c r="S241" s="173"/>
      <c r="T241" s="174"/>
      <c r="AT241" s="168" t="s">
        <v>134</v>
      </c>
      <c r="AU241" s="168" t="s">
        <v>133</v>
      </c>
      <c r="AV241" s="14" t="s">
        <v>132</v>
      </c>
      <c r="AW241" s="14" t="s">
        <v>30</v>
      </c>
      <c r="AX241" s="14" t="s">
        <v>81</v>
      </c>
      <c r="AY241" s="168" t="s">
        <v>124</v>
      </c>
    </row>
    <row r="242" spans="1:65" s="12" customFormat="1" ht="22.85" customHeight="1">
      <c r="B242" s="130"/>
      <c r="D242" s="131" t="s">
        <v>72</v>
      </c>
      <c r="E242" s="141" t="s">
        <v>156</v>
      </c>
      <c r="F242" s="141" t="s">
        <v>387</v>
      </c>
      <c r="I242" s="133"/>
      <c r="J242" s="142">
        <f>BK242</f>
        <v>0</v>
      </c>
      <c r="L242" s="130"/>
      <c r="M242" s="135"/>
      <c r="N242" s="136"/>
      <c r="O242" s="136"/>
      <c r="P242" s="137">
        <f>P243+P250</f>
        <v>0</v>
      </c>
      <c r="Q242" s="136"/>
      <c r="R242" s="137">
        <f>R243+R250</f>
        <v>7.4362603999999992</v>
      </c>
      <c r="S242" s="136"/>
      <c r="T242" s="138">
        <f>T243+T250</f>
        <v>0</v>
      </c>
      <c r="AR242" s="131" t="s">
        <v>81</v>
      </c>
      <c r="AT242" s="139" t="s">
        <v>72</v>
      </c>
      <c r="AU242" s="139" t="s">
        <v>81</v>
      </c>
      <c r="AY242" s="131" t="s">
        <v>124</v>
      </c>
      <c r="BK242" s="140">
        <f>BK243+BK250</f>
        <v>0</v>
      </c>
    </row>
    <row r="243" spans="1:65" s="12" customFormat="1" ht="20.9" customHeight="1">
      <c r="B243" s="130"/>
      <c r="D243" s="131" t="s">
        <v>72</v>
      </c>
      <c r="E243" s="141" t="s">
        <v>388</v>
      </c>
      <c r="F243" s="141" t="s">
        <v>389</v>
      </c>
      <c r="I243" s="133"/>
      <c r="J243" s="142">
        <f>BK243</f>
        <v>0</v>
      </c>
      <c r="L243" s="130"/>
      <c r="M243" s="135"/>
      <c r="N243" s="136"/>
      <c r="O243" s="136"/>
      <c r="P243" s="137">
        <f>SUM(P244:P249)</f>
        <v>0</v>
      </c>
      <c r="Q243" s="136"/>
      <c r="R243" s="137">
        <f>SUM(R244:R249)</f>
        <v>7.7994999999999995E-2</v>
      </c>
      <c r="S243" s="136"/>
      <c r="T243" s="138">
        <f>SUM(T244:T249)</f>
        <v>0</v>
      </c>
      <c r="AR243" s="131" t="s">
        <v>81</v>
      </c>
      <c r="AT243" s="139" t="s">
        <v>72</v>
      </c>
      <c r="AU243" s="139" t="s">
        <v>83</v>
      </c>
      <c r="AY243" s="131" t="s">
        <v>124</v>
      </c>
      <c r="BK243" s="140">
        <f>SUM(BK244:BK249)</f>
        <v>0</v>
      </c>
    </row>
    <row r="244" spans="1:65" s="2" customFormat="1" ht="24.15" customHeight="1">
      <c r="A244" s="31"/>
      <c r="B244" s="143"/>
      <c r="C244" s="144" t="s">
        <v>390</v>
      </c>
      <c r="D244" s="144" t="s">
        <v>128</v>
      </c>
      <c r="E244" s="145" t="s">
        <v>391</v>
      </c>
      <c r="F244" s="146" t="s">
        <v>392</v>
      </c>
      <c r="G244" s="147" t="s">
        <v>146</v>
      </c>
      <c r="H244" s="148">
        <v>9.5</v>
      </c>
      <c r="I244" s="149"/>
      <c r="J244" s="150">
        <f>ROUND(I244*H244,2)</f>
        <v>0</v>
      </c>
      <c r="K244" s="151"/>
      <c r="L244" s="32"/>
      <c r="M244" s="152" t="s">
        <v>1</v>
      </c>
      <c r="N244" s="153" t="s">
        <v>38</v>
      </c>
      <c r="O244" s="57"/>
      <c r="P244" s="154">
        <f>O244*H244</f>
        <v>0</v>
      </c>
      <c r="Q244" s="154">
        <v>3.0000000000000001E-5</v>
      </c>
      <c r="R244" s="154">
        <f>Q244*H244</f>
        <v>2.8499999999999999E-4</v>
      </c>
      <c r="S244" s="154">
        <v>0</v>
      </c>
      <c r="T244" s="155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56" t="s">
        <v>132</v>
      </c>
      <c r="AT244" s="156" t="s">
        <v>128</v>
      </c>
      <c r="AU244" s="156" t="s">
        <v>133</v>
      </c>
      <c r="AY244" s="16" t="s">
        <v>124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6" t="s">
        <v>81</v>
      </c>
      <c r="BK244" s="157">
        <f>ROUND(I244*H244,2)</f>
        <v>0</v>
      </c>
      <c r="BL244" s="16" t="s">
        <v>132</v>
      </c>
      <c r="BM244" s="156" t="s">
        <v>282</v>
      </c>
    </row>
    <row r="245" spans="1:65" s="13" customFormat="1">
      <c r="B245" s="158"/>
      <c r="D245" s="159" t="s">
        <v>134</v>
      </c>
      <c r="E245" s="160" t="s">
        <v>1</v>
      </c>
      <c r="F245" s="161" t="s">
        <v>393</v>
      </c>
      <c r="H245" s="162">
        <v>9.5</v>
      </c>
      <c r="I245" s="163"/>
      <c r="L245" s="158"/>
      <c r="M245" s="164"/>
      <c r="N245" s="165"/>
      <c r="O245" s="165"/>
      <c r="P245" s="165"/>
      <c r="Q245" s="165"/>
      <c r="R245" s="165"/>
      <c r="S245" s="165"/>
      <c r="T245" s="166"/>
      <c r="AT245" s="160" t="s">
        <v>134</v>
      </c>
      <c r="AU245" s="160" t="s">
        <v>133</v>
      </c>
      <c r="AV245" s="13" t="s">
        <v>83</v>
      </c>
      <c r="AW245" s="13" t="s">
        <v>30</v>
      </c>
      <c r="AX245" s="13" t="s">
        <v>73</v>
      </c>
      <c r="AY245" s="160" t="s">
        <v>124</v>
      </c>
    </row>
    <row r="246" spans="1:65" s="14" customFormat="1">
      <c r="B246" s="167"/>
      <c r="D246" s="159" t="s">
        <v>134</v>
      </c>
      <c r="E246" s="168" t="s">
        <v>1</v>
      </c>
      <c r="F246" s="169" t="s">
        <v>136</v>
      </c>
      <c r="H246" s="170">
        <v>9.5</v>
      </c>
      <c r="I246" s="171"/>
      <c r="L246" s="167"/>
      <c r="M246" s="172"/>
      <c r="N246" s="173"/>
      <c r="O246" s="173"/>
      <c r="P246" s="173"/>
      <c r="Q246" s="173"/>
      <c r="R246" s="173"/>
      <c r="S246" s="173"/>
      <c r="T246" s="174"/>
      <c r="AT246" s="168" t="s">
        <v>134</v>
      </c>
      <c r="AU246" s="168" t="s">
        <v>133</v>
      </c>
      <c r="AV246" s="14" t="s">
        <v>132</v>
      </c>
      <c r="AW246" s="14" t="s">
        <v>30</v>
      </c>
      <c r="AX246" s="14" t="s">
        <v>81</v>
      </c>
      <c r="AY246" s="168" t="s">
        <v>124</v>
      </c>
    </row>
    <row r="247" spans="1:65" s="2" customFormat="1" ht="24.15" customHeight="1">
      <c r="A247" s="31"/>
      <c r="B247" s="143"/>
      <c r="C247" s="182" t="s">
        <v>228</v>
      </c>
      <c r="D247" s="182" t="s">
        <v>243</v>
      </c>
      <c r="E247" s="183" t="s">
        <v>394</v>
      </c>
      <c r="F247" s="184" t="s">
        <v>395</v>
      </c>
      <c r="G247" s="185" t="s">
        <v>146</v>
      </c>
      <c r="H247" s="186">
        <v>9.5</v>
      </c>
      <c r="I247" s="187"/>
      <c r="J247" s="188">
        <f>ROUND(I247*H247,2)</f>
        <v>0</v>
      </c>
      <c r="K247" s="189"/>
      <c r="L247" s="190"/>
      <c r="M247" s="191" t="s">
        <v>1</v>
      </c>
      <c r="N247" s="192" t="s">
        <v>38</v>
      </c>
      <c r="O247" s="57"/>
      <c r="P247" s="154">
        <f>O247*H247</f>
        <v>0</v>
      </c>
      <c r="Q247" s="154">
        <v>8.1799999999999998E-3</v>
      </c>
      <c r="R247" s="154">
        <f>Q247*H247</f>
        <v>7.7710000000000001E-2</v>
      </c>
      <c r="S247" s="154">
        <v>0</v>
      </c>
      <c r="T247" s="155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6" t="s">
        <v>156</v>
      </c>
      <c r="AT247" s="156" t="s">
        <v>243</v>
      </c>
      <c r="AU247" s="156" t="s">
        <v>133</v>
      </c>
      <c r="AY247" s="16" t="s">
        <v>124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6" t="s">
        <v>81</v>
      </c>
      <c r="BK247" s="157">
        <f>ROUND(I247*H247,2)</f>
        <v>0</v>
      </c>
      <c r="BL247" s="16" t="s">
        <v>132</v>
      </c>
      <c r="BM247" s="156" t="s">
        <v>396</v>
      </c>
    </row>
    <row r="248" spans="1:65" s="13" customFormat="1">
      <c r="B248" s="158"/>
      <c r="D248" s="159" t="s">
        <v>134</v>
      </c>
      <c r="E248" s="160" t="s">
        <v>1</v>
      </c>
      <c r="F248" s="161" t="s">
        <v>393</v>
      </c>
      <c r="H248" s="162">
        <v>9.5</v>
      </c>
      <c r="I248" s="163"/>
      <c r="L248" s="158"/>
      <c r="M248" s="164"/>
      <c r="N248" s="165"/>
      <c r="O248" s="165"/>
      <c r="P248" s="165"/>
      <c r="Q248" s="165"/>
      <c r="R248" s="165"/>
      <c r="S248" s="165"/>
      <c r="T248" s="166"/>
      <c r="AT248" s="160" t="s">
        <v>134</v>
      </c>
      <c r="AU248" s="160" t="s">
        <v>133</v>
      </c>
      <c r="AV248" s="13" t="s">
        <v>83</v>
      </c>
      <c r="AW248" s="13" t="s">
        <v>30</v>
      </c>
      <c r="AX248" s="13" t="s">
        <v>73</v>
      </c>
      <c r="AY248" s="160" t="s">
        <v>124</v>
      </c>
    </row>
    <row r="249" spans="1:65" s="14" customFormat="1">
      <c r="B249" s="167"/>
      <c r="D249" s="159" t="s">
        <v>134</v>
      </c>
      <c r="E249" s="168" t="s">
        <v>1</v>
      </c>
      <c r="F249" s="169" t="s">
        <v>136</v>
      </c>
      <c r="H249" s="170">
        <v>9.5</v>
      </c>
      <c r="I249" s="171"/>
      <c r="L249" s="167"/>
      <c r="M249" s="172"/>
      <c r="N249" s="173"/>
      <c r="O249" s="173"/>
      <c r="P249" s="173"/>
      <c r="Q249" s="173"/>
      <c r="R249" s="173"/>
      <c r="S249" s="173"/>
      <c r="T249" s="174"/>
      <c r="AT249" s="168" t="s">
        <v>134</v>
      </c>
      <c r="AU249" s="168" t="s">
        <v>133</v>
      </c>
      <c r="AV249" s="14" t="s">
        <v>132</v>
      </c>
      <c r="AW249" s="14" t="s">
        <v>30</v>
      </c>
      <c r="AX249" s="14" t="s">
        <v>81</v>
      </c>
      <c r="AY249" s="168" t="s">
        <v>124</v>
      </c>
    </row>
    <row r="250" spans="1:65" s="12" customFormat="1" ht="20.9" customHeight="1">
      <c r="B250" s="130"/>
      <c r="D250" s="131" t="s">
        <v>72</v>
      </c>
      <c r="E250" s="141" t="s">
        <v>397</v>
      </c>
      <c r="F250" s="141" t="s">
        <v>398</v>
      </c>
      <c r="I250" s="133"/>
      <c r="J250" s="142">
        <f>BK250</f>
        <v>0</v>
      </c>
      <c r="L250" s="130"/>
      <c r="M250" s="135"/>
      <c r="N250" s="136"/>
      <c r="O250" s="136"/>
      <c r="P250" s="137">
        <f>SUM(P251:P258)</f>
        <v>0</v>
      </c>
      <c r="Q250" s="136"/>
      <c r="R250" s="137">
        <f>SUM(R251:R258)</f>
        <v>7.3582653999999996</v>
      </c>
      <c r="S250" s="136"/>
      <c r="T250" s="138">
        <f>SUM(T251:T258)</f>
        <v>0</v>
      </c>
      <c r="AR250" s="131" t="s">
        <v>81</v>
      </c>
      <c r="AT250" s="139" t="s">
        <v>72</v>
      </c>
      <c r="AU250" s="139" t="s">
        <v>83</v>
      </c>
      <c r="AY250" s="131" t="s">
        <v>124</v>
      </c>
      <c r="BK250" s="140">
        <f>SUM(BK251:BK258)</f>
        <v>0</v>
      </c>
    </row>
    <row r="251" spans="1:65" s="2" customFormat="1" ht="24.15" customHeight="1">
      <c r="A251" s="31"/>
      <c r="B251" s="143"/>
      <c r="C251" s="144" t="s">
        <v>399</v>
      </c>
      <c r="D251" s="144" t="s">
        <v>128</v>
      </c>
      <c r="E251" s="145" t="s">
        <v>400</v>
      </c>
      <c r="F251" s="146" t="s">
        <v>401</v>
      </c>
      <c r="G251" s="147" t="s">
        <v>131</v>
      </c>
      <c r="H251" s="148">
        <v>3.17</v>
      </c>
      <c r="I251" s="149"/>
      <c r="J251" s="150">
        <f>ROUND(I251*H251,2)</f>
        <v>0</v>
      </c>
      <c r="K251" s="151"/>
      <c r="L251" s="32"/>
      <c r="M251" s="152" t="s">
        <v>1</v>
      </c>
      <c r="N251" s="153" t="s">
        <v>38</v>
      </c>
      <c r="O251" s="57"/>
      <c r="P251" s="154">
        <f>O251*H251</f>
        <v>0</v>
      </c>
      <c r="Q251" s="154">
        <v>2.3010199999999998</v>
      </c>
      <c r="R251" s="154">
        <f>Q251*H251</f>
        <v>7.2942333999999995</v>
      </c>
      <c r="S251" s="154">
        <v>0</v>
      </c>
      <c r="T251" s="155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6" t="s">
        <v>132</v>
      </c>
      <c r="AT251" s="156" t="s">
        <v>128</v>
      </c>
      <c r="AU251" s="156" t="s">
        <v>133</v>
      </c>
      <c r="AY251" s="16" t="s">
        <v>124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6" t="s">
        <v>81</v>
      </c>
      <c r="BK251" s="157">
        <f>ROUND(I251*H251,2)</f>
        <v>0</v>
      </c>
      <c r="BL251" s="16" t="s">
        <v>132</v>
      </c>
      <c r="BM251" s="156" t="s">
        <v>402</v>
      </c>
    </row>
    <row r="252" spans="1:65" s="13" customFormat="1">
      <c r="B252" s="158"/>
      <c r="D252" s="159" t="s">
        <v>134</v>
      </c>
      <c r="E252" s="160" t="s">
        <v>1</v>
      </c>
      <c r="F252" s="161" t="s">
        <v>403</v>
      </c>
      <c r="H252" s="162">
        <v>3.17</v>
      </c>
      <c r="I252" s="163"/>
      <c r="L252" s="158"/>
      <c r="M252" s="164"/>
      <c r="N252" s="165"/>
      <c r="O252" s="165"/>
      <c r="P252" s="165"/>
      <c r="Q252" s="165"/>
      <c r="R252" s="165"/>
      <c r="S252" s="165"/>
      <c r="T252" s="166"/>
      <c r="AT252" s="160" t="s">
        <v>134</v>
      </c>
      <c r="AU252" s="160" t="s">
        <v>133</v>
      </c>
      <c r="AV252" s="13" t="s">
        <v>83</v>
      </c>
      <c r="AW252" s="13" t="s">
        <v>30</v>
      </c>
      <c r="AX252" s="13" t="s">
        <v>73</v>
      </c>
      <c r="AY252" s="160" t="s">
        <v>124</v>
      </c>
    </row>
    <row r="253" spans="1:65" s="14" customFormat="1">
      <c r="B253" s="167"/>
      <c r="D253" s="159" t="s">
        <v>134</v>
      </c>
      <c r="E253" s="168" t="s">
        <v>1</v>
      </c>
      <c r="F253" s="169" t="s">
        <v>136</v>
      </c>
      <c r="H253" s="170">
        <v>3.17</v>
      </c>
      <c r="I253" s="171"/>
      <c r="L253" s="167"/>
      <c r="M253" s="172"/>
      <c r="N253" s="173"/>
      <c r="O253" s="173"/>
      <c r="P253" s="173"/>
      <c r="Q253" s="173"/>
      <c r="R253" s="173"/>
      <c r="S253" s="173"/>
      <c r="T253" s="174"/>
      <c r="AT253" s="168" t="s">
        <v>134</v>
      </c>
      <c r="AU253" s="168" t="s">
        <v>133</v>
      </c>
      <c r="AV253" s="14" t="s">
        <v>132</v>
      </c>
      <c r="AW253" s="14" t="s">
        <v>30</v>
      </c>
      <c r="AX253" s="14" t="s">
        <v>81</v>
      </c>
      <c r="AY253" s="168" t="s">
        <v>124</v>
      </c>
    </row>
    <row r="254" spans="1:65" s="2" customFormat="1" ht="21.75" customHeight="1">
      <c r="A254" s="31"/>
      <c r="B254" s="143"/>
      <c r="C254" s="144" t="s">
        <v>232</v>
      </c>
      <c r="D254" s="144" t="s">
        <v>128</v>
      </c>
      <c r="E254" s="145" t="s">
        <v>404</v>
      </c>
      <c r="F254" s="146" t="s">
        <v>405</v>
      </c>
      <c r="G254" s="147" t="s">
        <v>169</v>
      </c>
      <c r="H254" s="148">
        <v>13.92</v>
      </c>
      <c r="I254" s="149"/>
      <c r="J254" s="150">
        <f>ROUND(I254*H254,2)</f>
        <v>0</v>
      </c>
      <c r="K254" s="151"/>
      <c r="L254" s="32"/>
      <c r="M254" s="152" t="s">
        <v>1</v>
      </c>
      <c r="N254" s="153" t="s">
        <v>38</v>
      </c>
      <c r="O254" s="57"/>
      <c r="P254" s="154">
        <f>O254*H254</f>
        <v>0</v>
      </c>
      <c r="Q254" s="154">
        <v>4.5999999999999999E-3</v>
      </c>
      <c r="R254" s="154">
        <f>Q254*H254</f>
        <v>6.4031999999999992E-2</v>
      </c>
      <c r="S254" s="154">
        <v>0</v>
      </c>
      <c r="T254" s="155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56" t="s">
        <v>132</v>
      </c>
      <c r="AT254" s="156" t="s">
        <v>128</v>
      </c>
      <c r="AU254" s="156" t="s">
        <v>133</v>
      </c>
      <c r="AY254" s="16" t="s">
        <v>124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6" t="s">
        <v>81</v>
      </c>
      <c r="BK254" s="157">
        <f>ROUND(I254*H254,2)</f>
        <v>0</v>
      </c>
      <c r="BL254" s="16" t="s">
        <v>132</v>
      </c>
      <c r="BM254" s="156" t="s">
        <v>406</v>
      </c>
    </row>
    <row r="255" spans="1:65" s="13" customFormat="1">
      <c r="B255" s="158"/>
      <c r="D255" s="159" t="s">
        <v>134</v>
      </c>
      <c r="E255" s="160" t="s">
        <v>1</v>
      </c>
      <c r="F255" s="161" t="s">
        <v>407</v>
      </c>
      <c r="H255" s="162">
        <v>13.92</v>
      </c>
      <c r="I255" s="163"/>
      <c r="L255" s="158"/>
      <c r="M255" s="164"/>
      <c r="N255" s="165"/>
      <c r="O255" s="165"/>
      <c r="P255" s="165"/>
      <c r="Q255" s="165"/>
      <c r="R255" s="165"/>
      <c r="S255" s="165"/>
      <c r="T255" s="166"/>
      <c r="AT255" s="160" t="s">
        <v>134</v>
      </c>
      <c r="AU255" s="160" t="s">
        <v>133</v>
      </c>
      <c r="AV255" s="13" t="s">
        <v>83</v>
      </c>
      <c r="AW255" s="13" t="s">
        <v>30</v>
      </c>
      <c r="AX255" s="13" t="s">
        <v>73</v>
      </c>
      <c r="AY255" s="160" t="s">
        <v>124</v>
      </c>
    </row>
    <row r="256" spans="1:65" s="14" customFormat="1">
      <c r="B256" s="167"/>
      <c r="D256" s="159" t="s">
        <v>134</v>
      </c>
      <c r="E256" s="168" t="s">
        <v>1</v>
      </c>
      <c r="F256" s="169" t="s">
        <v>136</v>
      </c>
      <c r="H256" s="170">
        <v>13.92</v>
      </c>
      <c r="I256" s="171"/>
      <c r="L256" s="167"/>
      <c r="M256" s="172"/>
      <c r="N256" s="173"/>
      <c r="O256" s="173"/>
      <c r="P256" s="173"/>
      <c r="Q256" s="173"/>
      <c r="R256" s="173"/>
      <c r="S256" s="173"/>
      <c r="T256" s="174"/>
      <c r="AT256" s="168" t="s">
        <v>134</v>
      </c>
      <c r="AU256" s="168" t="s">
        <v>133</v>
      </c>
      <c r="AV256" s="14" t="s">
        <v>132</v>
      </c>
      <c r="AW256" s="14" t="s">
        <v>30</v>
      </c>
      <c r="AX256" s="14" t="s">
        <v>81</v>
      </c>
      <c r="AY256" s="168" t="s">
        <v>124</v>
      </c>
    </row>
    <row r="257" spans="1:65" s="2" customFormat="1" ht="24.15" customHeight="1">
      <c r="A257" s="31"/>
      <c r="B257" s="143"/>
      <c r="C257" s="144" t="s">
        <v>408</v>
      </c>
      <c r="D257" s="144" t="s">
        <v>128</v>
      </c>
      <c r="E257" s="145" t="s">
        <v>409</v>
      </c>
      <c r="F257" s="146" t="s">
        <v>410</v>
      </c>
      <c r="G257" s="147" t="s">
        <v>169</v>
      </c>
      <c r="H257" s="148">
        <v>13.92</v>
      </c>
      <c r="I257" s="149"/>
      <c r="J257" s="150">
        <f>ROUND(I257*H257,2)</f>
        <v>0</v>
      </c>
      <c r="K257" s="151"/>
      <c r="L257" s="32"/>
      <c r="M257" s="152" t="s">
        <v>1</v>
      </c>
      <c r="N257" s="153" t="s">
        <v>38</v>
      </c>
      <c r="O257" s="57"/>
      <c r="P257" s="154">
        <f>O257*H257</f>
        <v>0</v>
      </c>
      <c r="Q257" s="154">
        <v>0</v>
      </c>
      <c r="R257" s="154">
        <f>Q257*H257</f>
        <v>0</v>
      </c>
      <c r="S257" s="154">
        <v>0</v>
      </c>
      <c r="T257" s="155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6" t="s">
        <v>132</v>
      </c>
      <c r="AT257" s="156" t="s">
        <v>128</v>
      </c>
      <c r="AU257" s="156" t="s">
        <v>133</v>
      </c>
      <c r="AY257" s="16" t="s">
        <v>124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6" t="s">
        <v>81</v>
      </c>
      <c r="BK257" s="157">
        <f>ROUND(I257*H257,2)</f>
        <v>0</v>
      </c>
      <c r="BL257" s="16" t="s">
        <v>132</v>
      </c>
      <c r="BM257" s="156" t="s">
        <v>411</v>
      </c>
    </row>
    <row r="258" spans="1:65" s="13" customFormat="1">
      <c r="B258" s="158"/>
      <c r="D258" s="159" t="s">
        <v>134</v>
      </c>
      <c r="E258" s="160" t="s">
        <v>1</v>
      </c>
      <c r="F258" s="161" t="s">
        <v>412</v>
      </c>
      <c r="H258" s="162">
        <v>13.92</v>
      </c>
      <c r="I258" s="163"/>
      <c r="L258" s="158"/>
      <c r="M258" s="164"/>
      <c r="N258" s="165"/>
      <c r="O258" s="165"/>
      <c r="P258" s="165"/>
      <c r="Q258" s="165"/>
      <c r="R258" s="165"/>
      <c r="S258" s="165"/>
      <c r="T258" s="166"/>
      <c r="AT258" s="160" t="s">
        <v>134</v>
      </c>
      <c r="AU258" s="160" t="s">
        <v>133</v>
      </c>
      <c r="AV258" s="13" t="s">
        <v>83</v>
      </c>
      <c r="AW258" s="13" t="s">
        <v>30</v>
      </c>
      <c r="AX258" s="13" t="s">
        <v>81</v>
      </c>
      <c r="AY258" s="160" t="s">
        <v>124</v>
      </c>
    </row>
    <row r="259" spans="1:65" s="12" customFormat="1" ht="22.85" customHeight="1">
      <c r="B259" s="130"/>
      <c r="D259" s="131" t="s">
        <v>72</v>
      </c>
      <c r="E259" s="141" t="s">
        <v>172</v>
      </c>
      <c r="F259" s="141" t="s">
        <v>413</v>
      </c>
      <c r="I259" s="133"/>
      <c r="J259" s="142">
        <f>BK259</f>
        <v>0</v>
      </c>
      <c r="L259" s="130"/>
      <c r="M259" s="135"/>
      <c r="N259" s="136"/>
      <c r="O259" s="136"/>
      <c r="P259" s="137">
        <f>P260+P283+P288+P318+P329</f>
        <v>0</v>
      </c>
      <c r="Q259" s="136"/>
      <c r="R259" s="137">
        <f>R260+R283+R288+R318+R329</f>
        <v>0.36519600000000008</v>
      </c>
      <c r="S259" s="136"/>
      <c r="T259" s="138">
        <f>T260+T283+T288+T318+T329</f>
        <v>24</v>
      </c>
      <c r="AR259" s="131" t="s">
        <v>81</v>
      </c>
      <c r="AT259" s="139" t="s">
        <v>72</v>
      </c>
      <c r="AU259" s="139" t="s">
        <v>81</v>
      </c>
      <c r="AY259" s="131" t="s">
        <v>124</v>
      </c>
      <c r="BK259" s="140">
        <f>BK260+BK283+BK288+BK318+BK329</f>
        <v>0</v>
      </c>
    </row>
    <row r="260" spans="1:65" s="12" customFormat="1" ht="20.9" customHeight="1">
      <c r="B260" s="130"/>
      <c r="D260" s="131" t="s">
        <v>72</v>
      </c>
      <c r="E260" s="141" t="s">
        <v>414</v>
      </c>
      <c r="F260" s="141" t="s">
        <v>415</v>
      </c>
      <c r="I260" s="133"/>
      <c r="J260" s="142">
        <f>BK260</f>
        <v>0</v>
      </c>
      <c r="L260" s="130"/>
      <c r="M260" s="135"/>
      <c r="N260" s="136"/>
      <c r="O260" s="136"/>
      <c r="P260" s="137">
        <f>SUM(P261:P282)</f>
        <v>0</v>
      </c>
      <c r="Q260" s="136"/>
      <c r="R260" s="137">
        <f>SUM(R261:R282)</f>
        <v>0.16584600000000002</v>
      </c>
      <c r="S260" s="136"/>
      <c r="T260" s="138">
        <f>SUM(T261:T282)</f>
        <v>0</v>
      </c>
      <c r="AR260" s="131" t="s">
        <v>81</v>
      </c>
      <c r="AT260" s="139" t="s">
        <v>72</v>
      </c>
      <c r="AU260" s="139" t="s">
        <v>83</v>
      </c>
      <c r="AY260" s="131" t="s">
        <v>124</v>
      </c>
      <c r="BK260" s="140">
        <f>SUM(BK261:BK282)</f>
        <v>0</v>
      </c>
    </row>
    <row r="261" spans="1:65" s="2" customFormat="1" ht="24.15" customHeight="1">
      <c r="A261" s="31"/>
      <c r="B261" s="143"/>
      <c r="C261" s="182" t="s">
        <v>223</v>
      </c>
      <c r="D261" s="182" t="s">
        <v>243</v>
      </c>
      <c r="E261" s="183" t="s">
        <v>416</v>
      </c>
      <c r="F261" s="184" t="s">
        <v>417</v>
      </c>
      <c r="G261" s="185" t="s">
        <v>146</v>
      </c>
      <c r="H261" s="186">
        <v>10</v>
      </c>
      <c r="I261" s="187"/>
      <c r="J261" s="188">
        <f>ROUND(I261*H261,2)</f>
        <v>0</v>
      </c>
      <c r="K261" s="189"/>
      <c r="L261" s="190"/>
      <c r="M261" s="191" t="s">
        <v>1</v>
      </c>
      <c r="N261" s="192" t="s">
        <v>38</v>
      </c>
      <c r="O261" s="57"/>
      <c r="P261" s="154">
        <f>O261*H261</f>
        <v>0</v>
      </c>
      <c r="Q261" s="154">
        <v>5.9000000000000003E-4</v>
      </c>
      <c r="R261" s="154">
        <f>Q261*H261</f>
        <v>5.9000000000000007E-3</v>
      </c>
      <c r="S261" s="154">
        <v>0</v>
      </c>
      <c r="T261" s="155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56" t="s">
        <v>156</v>
      </c>
      <c r="AT261" s="156" t="s">
        <v>243</v>
      </c>
      <c r="AU261" s="156" t="s">
        <v>133</v>
      </c>
      <c r="AY261" s="16" t="s">
        <v>124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6" t="s">
        <v>81</v>
      </c>
      <c r="BK261" s="157">
        <f>ROUND(I261*H261,2)</f>
        <v>0</v>
      </c>
      <c r="BL261" s="16" t="s">
        <v>132</v>
      </c>
      <c r="BM261" s="156" t="s">
        <v>418</v>
      </c>
    </row>
    <row r="262" spans="1:65" s="2" customFormat="1" ht="25.75">
      <c r="A262" s="31"/>
      <c r="B262" s="32"/>
      <c r="C262" s="31"/>
      <c r="D262" s="159" t="s">
        <v>148</v>
      </c>
      <c r="E262" s="31"/>
      <c r="F262" s="175" t="s">
        <v>419</v>
      </c>
      <c r="G262" s="31"/>
      <c r="H262" s="31"/>
      <c r="I262" s="176"/>
      <c r="J262" s="31"/>
      <c r="K262" s="31"/>
      <c r="L262" s="32"/>
      <c r="M262" s="177"/>
      <c r="N262" s="178"/>
      <c r="O262" s="57"/>
      <c r="P262" s="57"/>
      <c r="Q262" s="57"/>
      <c r="R262" s="57"/>
      <c r="S262" s="57"/>
      <c r="T262" s="58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6" t="s">
        <v>148</v>
      </c>
      <c r="AU262" s="16" t="s">
        <v>133</v>
      </c>
    </row>
    <row r="263" spans="1:65" s="13" customFormat="1">
      <c r="B263" s="158"/>
      <c r="D263" s="159" t="s">
        <v>134</v>
      </c>
      <c r="E263" s="160" t="s">
        <v>1</v>
      </c>
      <c r="F263" s="161" t="s">
        <v>160</v>
      </c>
      <c r="H263" s="162">
        <v>10</v>
      </c>
      <c r="I263" s="163"/>
      <c r="L263" s="158"/>
      <c r="M263" s="164"/>
      <c r="N263" s="165"/>
      <c r="O263" s="165"/>
      <c r="P263" s="165"/>
      <c r="Q263" s="165"/>
      <c r="R263" s="165"/>
      <c r="S263" s="165"/>
      <c r="T263" s="166"/>
      <c r="AT263" s="160" t="s">
        <v>134</v>
      </c>
      <c r="AU263" s="160" t="s">
        <v>133</v>
      </c>
      <c r="AV263" s="13" t="s">
        <v>83</v>
      </c>
      <c r="AW263" s="13" t="s">
        <v>30</v>
      </c>
      <c r="AX263" s="13" t="s">
        <v>73</v>
      </c>
      <c r="AY263" s="160" t="s">
        <v>124</v>
      </c>
    </row>
    <row r="264" spans="1:65" s="14" customFormat="1">
      <c r="B264" s="167"/>
      <c r="D264" s="159" t="s">
        <v>134</v>
      </c>
      <c r="E264" s="168" t="s">
        <v>1</v>
      </c>
      <c r="F264" s="169" t="s">
        <v>136</v>
      </c>
      <c r="H264" s="170">
        <v>10</v>
      </c>
      <c r="I264" s="171"/>
      <c r="L264" s="167"/>
      <c r="M264" s="172"/>
      <c r="N264" s="173"/>
      <c r="O264" s="173"/>
      <c r="P264" s="173"/>
      <c r="Q264" s="173"/>
      <c r="R264" s="173"/>
      <c r="S264" s="173"/>
      <c r="T264" s="174"/>
      <c r="AT264" s="168" t="s">
        <v>134</v>
      </c>
      <c r="AU264" s="168" t="s">
        <v>133</v>
      </c>
      <c r="AV264" s="14" t="s">
        <v>132</v>
      </c>
      <c r="AW264" s="14" t="s">
        <v>30</v>
      </c>
      <c r="AX264" s="14" t="s">
        <v>81</v>
      </c>
      <c r="AY264" s="168" t="s">
        <v>124</v>
      </c>
    </row>
    <row r="265" spans="1:65" s="2" customFormat="1" ht="24.15" customHeight="1">
      <c r="A265" s="31"/>
      <c r="B265" s="143"/>
      <c r="C265" s="182" t="s">
        <v>420</v>
      </c>
      <c r="D265" s="182" t="s">
        <v>243</v>
      </c>
      <c r="E265" s="183" t="s">
        <v>421</v>
      </c>
      <c r="F265" s="184" t="s">
        <v>422</v>
      </c>
      <c r="G265" s="185" t="s">
        <v>423</v>
      </c>
      <c r="H265" s="186">
        <v>1</v>
      </c>
      <c r="I265" s="187"/>
      <c r="J265" s="188">
        <f>ROUND(I265*H265,2)</f>
        <v>0</v>
      </c>
      <c r="K265" s="189"/>
      <c r="L265" s="190"/>
      <c r="M265" s="191" t="s">
        <v>1</v>
      </c>
      <c r="N265" s="192" t="s">
        <v>38</v>
      </c>
      <c r="O265" s="57"/>
      <c r="P265" s="154">
        <f>O265*H265</f>
        <v>0</v>
      </c>
      <c r="Q265" s="154">
        <v>0</v>
      </c>
      <c r="R265" s="154">
        <f>Q265*H265</f>
        <v>0</v>
      </c>
      <c r="S265" s="154">
        <v>0</v>
      </c>
      <c r="T265" s="155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56" t="s">
        <v>156</v>
      </c>
      <c r="AT265" s="156" t="s">
        <v>243</v>
      </c>
      <c r="AU265" s="156" t="s">
        <v>133</v>
      </c>
      <c r="AY265" s="16" t="s">
        <v>124</v>
      </c>
      <c r="BE265" s="157">
        <f>IF(N265="základní",J265,0)</f>
        <v>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6" t="s">
        <v>81</v>
      </c>
      <c r="BK265" s="157">
        <f>ROUND(I265*H265,2)</f>
        <v>0</v>
      </c>
      <c r="BL265" s="16" t="s">
        <v>132</v>
      </c>
      <c r="BM265" s="156" t="s">
        <v>424</v>
      </c>
    </row>
    <row r="266" spans="1:65" s="2" customFormat="1" ht="17.149999999999999">
      <c r="A266" s="31"/>
      <c r="B266" s="32"/>
      <c r="C266" s="31"/>
      <c r="D266" s="159" t="s">
        <v>148</v>
      </c>
      <c r="E266" s="31"/>
      <c r="F266" s="175" t="s">
        <v>425</v>
      </c>
      <c r="G266" s="31"/>
      <c r="H266" s="31"/>
      <c r="I266" s="176"/>
      <c r="J266" s="31"/>
      <c r="K266" s="31"/>
      <c r="L266" s="32"/>
      <c r="M266" s="177"/>
      <c r="N266" s="178"/>
      <c r="O266" s="57"/>
      <c r="P266" s="57"/>
      <c r="Q266" s="57"/>
      <c r="R266" s="57"/>
      <c r="S266" s="57"/>
      <c r="T266" s="58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6" t="s">
        <v>148</v>
      </c>
      <c r="AU266" s="16" t="s">
        <v>133</v>
      </c>
    </row>
    <row r="267" spans="1:65" s="13" customFormat="1">
      <c r="B267" s="158"/>
      <c r="D267" s="159" t="s">
        <v>134</v>
      </c>
      <c r="E267" s="160" t="s">
        <v>1</v>
      </c>
      <c r="F267" s="161" t="s">
        <v>81</v>
      </c>
      <c r="H267" s="162">
        <v>1</v>
      </c>
      <c r="I267" s="163"/>
      <c r="L267" s="158"/>
      <c r="M267" s="164"/>
      <c r="N267" s="165"/>
      <c r="O267" s="165"/>
      <c r="P267" s="165"/>
      <c r="Q267" s="165"/>
      <c r="R267" s="165"/>
      <c r="S267" s="165"/>
      <c r="T267" s="166"/>
      <c r="AT267" s="160" t="s">
        <v>134</v>
      </c>
      <c r="AU267" s="160" t="s">
        <v>133</v>
      </c>
      <c r="AV267" s="13" t="s">
        <v>83</v>
      </c>
      <c r="AW267" s="13" t="s">
        <v>30</v>
      </c>
      <c r="AX267" s="13" t="s">
        <v>73</v>
      </c>
      <c r="AY267" s="160" t="s">
        <v>124</v>
      </c>
    </row>
    <row r="268" spans="1:65" s="14" customFormat="1">
      <c r="B268" s="167"/>
      <c r="D268" s="159" t="s">
        <v>134</v>
      </c>
      <c r="E268" s="168" t="s">
        <v>1</v>
      </c>
      <c r="F268" s="169" t="s">
        <v>136</v>
      </c>
      <c r="H268" s="170">
        <v>1</v>
      </c>
      <c r="I268" s="171"/>
      <c r="L268" s="167"/>
      <c r="M268" s="172"/>
      <c r="N268" s="173"/>
      <c r="O268" s="173"/>
      <c r="P268" s="173"/>
      <c r="Q268" s="173"/>
      <c r="R268" s="173"/>
      <c r="S268" s="173"/>
      <c r="T268" s="174"/>
      <c r="AT268" s="168" t="s">
        <v>134</v>
      </c>
      <c r="AU268" s="168" t="s">
        <v>133</v>
      </c>
      <c r="AV268" s="14" t="s">
        <v>132</v>
      </c>
      <c r="AW268" s="14" t="s">
        <v>30</v>
      </c>
      <c r="AX268" s="14" t="s">
        <v>81</v>
      </c>
      <c r="AY268" s="168" t="s">
        <v>124</v>
      </c>
    </row>
    <row r="269" spans="1:65" s="2" customFormat="1" ht="24.15" customHeight="1">
      <c r="A269" s="31"/>
      <c r="B269" s="143"/>
      <c r="C269" s="144" t="s">
        <v>241</v>
      </c>
      <c r="D269" s="144" t="s">
        <v>128</v>
      </c>
      <c r="E269" s="145" t="s">
        <v>426</v>
      </c>
      <c r="F269" s="146" t="s">
        <v>427</v>
      </c>
      <c r="G269" s="147" t="s">
        <v>146</v>
      </c>
      <c r="H269" s="148">
        <v>10</v>
      </c>
      <c r="I269" s="149"/>
      <c r="J269" s="150">
        <f>ROUND(I269*H269,2)</f>
        <v>0</v>
      </c>
      <c r="K269" s="151"/>
      <c r="L269" s="32"/>
      <c r="M269" s="152" t="s">
        <v>1</v>
      </c>
      <c r="N269" s="153" t="s">
        <v>38</v>
      </c>
      <c r="O269" s="57"/>
      <c r="P269" s="154">
        <f>O269*H269</f>
        <v>0</v>
      </c>
      <c r="Q269" s="154">
        <v>1.67E-3</v>
      </c>
      <c r="R269" s="154">
        <f>Q269*H269</f>
        <v>1.67E-2</v>
      </c>
      <c r="S269" s="154">
        <v>0</v>
      </c>
      <c r="T269" s="155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6" t="s">
        <v>132</v>
      </c>
      <c r="AT269" s="156" t="s">
        <v>128</v>
      </c>
      <c r="AU269" s="156" t="s">
        <v>133</v>
      </c>
      <c r="AY269" s="16" t="s">
        <v>124</v>
      </c>
      <c r="BE269" s="157">
        <f>IF(N269="základní",J269,0)</f>
        <v>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6" t="s">
        <v>81</v>
      </c>
      <c r="BK269" s="157">
        <f>ROUND(I269*H269,2)</f>
        <v>0</v>
      </c>
      <c r="BL269" s="16" t="s">
        <v>132</v>
      </c>
      <c r="BM269" s="156" t="s">
        <v>428</v>
      </c>
    </row>
    <row r="270" spans="1:65" s="13" customFormat="1">
      <c r="B270" s="158"/>
      <c r="D270" s="159" t="s">
        <v>134</v>
      </c>
      <c r="E270" s="160" t="s">
        <v>1</v>
      </c>
      <c r="F270" s="161" t="s">
        <v>160</v>
      </c>
      <c r="H270" s="162">
        <v>10</v>
      </c>
      <c r="I270" s="163"/>
      <c r="L270" s="158"/>
      <c r="M270" s="164"/>
      <c r="N270" s="165"/>
      <c r="O270" s="165"/>
      <c r="P270" s="165"/>
      <c r="Q270" s="165"/>
      <c r="R270" s="165"/>
      <c r="S270" s="165"/>
      <c r="T270" s="166"/>
      <c r="AT270" s="160" t="s">
        <v>134</v>
      </c>
      <c r="AU270" s="160" t="s">
        <v>133</v>
      </c>
      <c r="AV270" s="13" t="s">
        <v>83</v>
      </c>
      <c r="AW270" s="13" t="s">
        <v>30</v>
      </c>
      <c r="AX270" s="13" t="s">
        <v>73</v>
      </c>
      <c r="AY270" s="160" t="s">
        <v>124</v>
      </c>
    </row>
    <row r="271" spans="1:65" s="14" customFormat="1">
      <c r="B271" s="167"/>
      <c r="D271" s="159" t="s">
        <v>134</v>
      </c>
      <c r="E271" s="168" t="s">
        <v>1</v>
      </c>
      <c r="F271" s="169" t="s">
        <v>136</v>
      </c>
      <c r="H271" s="170">
        <v>10</v>
      </c>
      <c r="I271" s="171"/>
      <c r="L271" s="167"/>
      <c r="M271" s="172"/>
      <c r="N271" s="173"/>
      <c r="O271" s="173"/>
      <c r="P271" s="173"/>
      <c r="Q271" s="173"/>
      <c r="R271" s="173"/>
      <c r="S271" s="173"/>
      <c r="T271" s="174"/>
      <c r="AT271" s="168" t="s">
        <v>134</v>
      </c>
      <c r="AU271" s="168" t="s">
        <v>133</v>
      </c>
      <c r="AV271" s="14" t="s">
        <v>132</v>
      </c>
      <c r="AW271" s="14" t="s">
        <v>30</v>
      </c>
      <c r="AX271" s="14" t="s">
        <v>81</v>
      </c>
      <c r="AY271" s="168" t="s">
        <v>124</v>
      </c>
    </row>
    <row r="272" spans="1:65" s="2" customFormat="1" ht="16.5" customHeight="1">
      <c r="A272" s="31"/>
      <c r="B272" s="143"/>
      <c r="C272" s="144" t="s">
        <v>429</v>
      </c>
      <c r="D272" s="144" t="s">
        <v>128</v>
      </c>
      <c r="E272" s="145" t="s">
        <v>430</v>
      </c>
      <c r="F272" s="146" t="s">
        <v>431</v>
      </c>
      <c r="G272" s="147" t="s">
        <v>169</v>
      </c>
      <c r="H272" s="148">
        <v>2.68</v>
      </c>
      <c r="I272" s="149"/>
      <c r="J272" s="150">
        <f>ROUND(I272*H272,2)</f>
        <v>0</v>
      </c>
      <c r="K272" s="151"/>
      <c r="L272" s="32"/>
      <c r="M272" s="152" t="s">
        <v>1</v>
      </c>
      <c r="N272" s="153" t="s">
        <v>38</v>
      </c>
      <c r="O272" s="57"/>
      <c r="P272" s="154">
        <f>O272*H272</f>
        <v>0</v>
      </c>
      <c r="Q272" s="154">
        <v>5.3449999999999998E-2</v>
      </c>
      <c r="R272" s="154">
        <f>Q272*H272</f>
        <v>0.14324600000000001</v>
      </c>
      <c r="S272" s="154">
        <v>0</v>
      </c>
      <c r="T272" s="155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56" t="s">
        <v>132</v>
      </c>
      <c r="AT272" s="156" t="s">
        <v>128</v>
      </c>
      <c r="AU272" s="156" t="s">
        <v>133</v>
      </c>
      <c r="AY272" s="16" t="s">
        <v>124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6" t="s">
        <v>81</v>
      </c>
      <c r="BK272" s="157">
        <f>ROUND(I272*H272,2)</f>
        <v>0</v>
      </c>
      <c r="BL272" s="16" t="s">
        <v>132</v>
      </c>
      <c r="BM272" s="156" t="s">
        <v>432</v>
      </c>
    </row>
    <row r="273" spans="1:65" s="2" customFormat="1" ht="17.149999999999999">
      <c r="A273" s="31"/>
      <c r="B273" s="32"/>
      <c r="C273" s="31"/>
      <c r="D273" s="159" t="s">
        <v>148</v>
      </c>
      <c r="E273" s="31"/>
      <c r="F273" s="175" t="s">
        <v>433</v>
      </c>
      <c r="G273" s="31"/>
      <c r="H273" s="31"/>
      <c r="I273" s="176"/>
      <c r="J273" s="31"/>
      <c r="K273" s="31"/>
      <c r="L273" s="32"/>
      <c r="M273" s="177"/>
      <c r="N273" s="178"/>
      <c r="O273" s="57"/>
      <c r="P273" s="57"/>
      <c r="Q273" s="57"/>
      <c r="R273" s="57"/>
      <c r="S273" s="57"/>
      <c r="T273" s="58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6" t="s">
        <v>148</v>
      </c>
      <c r="AU273" s="16" t="s">
        <v>133</v>
      </c>
    </row>
    <row r="274" spans="1:65" s="13" customFormat="1">
      <c r="B274" s="158"/>
      <c r="D274" s="159" t="s">
        <v>134</v>
      </c>
      <c r="E274" s="160" t="s">
        <v>1</v>
      </c>
      <c r="F274" s="161" t="s">
        <v>434</v>
      </c>
      <c r="H274" s="162">
        <v>2.68</v>
      </c>
      <c r="I274" s="163"/>
      <c r="L274" s="158"/>
      <c r="M274" s="164"/>
      <c r="N274" s="165"/>
      <c r="O274" s="165"/>
      <c r="P274" s="165"/>
      <c r="Q274" s="165"/>
      <c r="R274" s="165"/>
      <c r="S274" s="165"/>
      <c r="T274" s="166"/>
      <c r="AT274" s="160" t="s">
        <v>134</v>
      </c>
      <c r="AU274" s="160" t="s">
        <v>133</v>
      </c>
      <c r="AV274" s="13" t="s">
        <v>83</v>
      </c>
      <c r="AW274" s="13" t="s">
        <v>30</v>
      </c>
      <c r="AX274" s="13" t="s">
        <v>73</v>
      </c>
      <c r="AY274" s="160" t="s">
        <v>124</v>
      </c>
    </row>
    <row r="275" spans="1:65" s="14" customFormat="1">
      <c r="B275" s="167"/>
      <c r="D275" s="159" t="s">
        <v>134</v>
      </c>
      <c r="E275" s="168" t="s">
        <v>1</v>
      </c>
      <c r="F275" s="169" t="s">
        <v>136</v>
      </c>
      <c r="H275" s="170">
        <v>2.68</v>
      </c>
      <c r="I275" s="171"/>
      <c r="L275" s="167"/>
      <c r="M275" s="172"/>
      <c r="N275" s="173"/>
      <c r="O275" s="173"/>
      <c r="P275" s="173"/>
      <c r="Q275" s="173"/>
      <c r="R275" s="173"/>
      <c r="S275" s="173"/>
      <c r="T275" s="174"/>
      <c r="AT275" s="168" t="s">
        <v>134</v>
      </c>
      <c r="AU275" s="168" t="s">
        <v>133</v>
      </c>
      <c r="AV275" s="14" t="s">
        <v>132</v>
      </c>
      <c r="AW275" s="14" t="s">
        <v>30</v>
      </c>
      <c r="AX275" s="14" t="s">
        <v>81</v>
      </c>
      <c r="AY275" s="168" t="s">
        <v>124</v>
      </c>
    </row>
    <row r="276" spans="1:65" s="2" customFormat="1" ht="33" customHeight="1">
      <c r="A276" s="31"/>
      <c r="B276" s="143"/>
      <c r="C276" s="182" t="s">
        <v>247</v>
      </c>
      <c r="D276" s="182" t="s">
        <v>243</v>
      </c>
      <c r="E276" s="183" t="s">
        <v>435</v>
      </c>
      <c r="F276" s="184" t="s">
        <v>436</v>
      </c>
      <c r="G276" s="185" t="s">
        <v>437</v>
      </c>
      <c r="H276" s="186">
        <v>1</v>
      </c>
      <c r="I276" s="187"/>
      <c r="J276" s="188">
        <f>ROUND(I276*H276,2)</f>
        <v>0</v>
      </c>
      <c r="K276" s="189"/>
      <c r="L276" s="190"/>
      <c r="M276" s="191" t="s">
        <v>1</v>
      </c>
      <c r="N276" s="192" t="s">
        <v>38</v>
      </c>
      <c r="O276" s="57"/>
      <c r="P276" s="154">
        <f>O276*H276</f>
        <v>0</v>
      </c>
      <c r="Q276" s="154">
        <v>0</v>
      </c>
      <c r="R276" s="154">
        <f>Q276*H276</f>
        <v>0</v>
      </c>
      <c r="S276" s="154">
        <v>0</v>
      </c>
      <c r="T276" s="155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56" t="s">
        <v>156</v>
      </c>
      <c r="AT276" s="156" t="s">
        <v>243</v>
      </c>
      <c r="AU276" s="156" t="s">
        <v>133</v>
      </c>
      <c r="AY276" s="16" t="s">
        <v>124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6" t="s">
        <v>81</v>
      </c>
      <c r="BK276" s="157">
        <f>ROUND(I276*H276,2)</f>
        <v>0</v>
      </c>
      <c r="BL276" s="16" t="s">
        <v>132</v>
      </c>
      <c r="BM276" s="156" t="s">
        <v>438</v>
      </c>
    </row>
    <row r="277" spans="1:65" s="13" customFormat="1">
      <c r="B277" s="158"/>
      <c r="D277" s="159" t="s">
        <v>134</v>
      </c>
      <c r="E277" s="160" t="s">
        <v>1</v>
      </c>
      <c r="F277" s="161" t="s">
        <v>81</v>
      </c>
      <c r="H277" s="162">
        <v>1</v>
      </c>
      <c r="I277" s="163"/>
      <c r="L277" s="158"/>
      <c r="M277" s="164"/>
      <c r="N277" s="165"/>
      <c r="O277" s="165"/>
      <c r="P277" s="165"/>
      <c r="Q277" s="165"/>
      <c r="R277" s="165"/>
      <c r="S277" s="165"/>
      <c r="T277" s="166"/>
      <c r="AT277" s="160" t="s">
        <v>134</v>
      </c>
      <c r="AU277" s="160" t="s">
        <v>133</v>
      </c>
      <c r="AV277" s="13" t="s">
        <v>83</v>
      </c>
      <c r="AW277" s="13" t="s">
        <v>30</v>
      </c>
      <c r="AX277" s="13" t="s">
        <v>73</v>
      </c>
      <c r="AY277" s="160" t="s">
        <v>124</v>
      </c>
    </row>
    <row r="278" spans="1:65" s="14" customFormat="1">
      <c r="B278" s="167"/>
      <c r="D278" s="159" t="s">
        <v>134</v>
      </c>
      <c r="E278" s="168" t="s">
        <v>1</v>
      </c>
      <c r="F278" s="169" t="s">
        <v>136</v>
      </c>
      <c r="H278" s="170">
        <v>1</v>
      </c>
      <c r="I278" s="171"/>
      <c r="L278" s="167"/>
      <c r="M278" s="172"/>
      <c r="N278" s="173"/>
      <c r="O278" s="173"/>
      <c r="P278" s="173"/>
      <c r="Q278" s="173"/>
      <c r="R278" s="173"/>
      <c r="S278" s="173"/>
      <c r="T278" s="174"/>
      <c r="AT278" s="168" t="s">
        <v>134</v>
      </c>
      <c r="AU278" s="168" t="s">
        <v>133</v>
      </c>
      <c r="AV278" s="14" t="s">
        <v>132</v>
      </c>
      <c r="AW278" s="14" t="s">
        <v>30</v>
      </c>
      <c r="AX278" s="14" t="s">
        <v>81</v>
      </c>
      <c r="AY278" s="168" t="s">
        <v>124</v>
      </c>
    </row>
    <row r="279" spans="1:65" s="2" customFormat="1" ht="16.5" customHeight="1">
      <c r="A279" s="31"/>
      <c r="B279" s="143"/>
      <c r="C279" s="182" t="s">
        <v>439</v>
      </c>
      <c r="D279" s="182" t="s">
        <v>243</v>
      </c>
      <c r="E279" s="183" t="s">
        <v>440</v>
      </c>
      <c r="F279" s="184" t="s">
        <v>441</v>
      </c>
      <c r="G279" s="185" t="s">
        <v>146</v>
      </c>
      <c r="H279" s="186">
        <v>1.2</v>
      </c>
      <c r="I279" s="187"/>
      <c r="J279" s="188">
        <f>ROUND(I279*H279,2)</f>
        <v>0</v>
      </c>
      <c r="K279" s="189"/>
      <c r="L279" s="190"/>
      <c r="M279" s="191" t="s">
        <v>1</v>
      </c>
      <c r="N279" s="192" t="s">
        <v>38</v>
      </c>
      <c r="O279" s="57"/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56" t="s">
        <v>156</v>
      </c>
      <c r="AT279" s="156" t="s">
        <v>243</v>
      </c>
      <c r="AU279" s="156" t="s">
        <v>133</v>
      </c>
      <c r="AY279" s="16" t="s">
        <v>124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6" t="s">
        <v>81</v>
      </c>
      <c r="BK279" s="157">
        <f>ROUND(I279*H279,2)</f>
        <v>0</v>
      </c>
      <c r="BL279" s="16" t="s">
        <v>132</v>
      </c>
      <c r="BM279" s="156" t="s">
        <v>442</v>
      </c>
    </row>
    <row r="280" spans="1:65" s="2" customFormat="1" ht="25.75">
      <c r="A280" s="31"/>
      <c r="B280" s="32"/>
      <c r="C280" s="31"/>
      <c r="D280" s="159" t="s">
        <v>148</v>
      </c>
      <c r="E280" s="31"/>
      <c r="F280" s="175" t="s">
        <v>443</v>
      </c>
      <c r="G280" s="31"/>
      <c r="H280" s="31"/>
      <c r="I280" s="176"/>
      <c r="J280" s="31"/>
      <c r="K280" s="31"/>
      <c r="L280" s="32"/>
      <c r="M280" s="177"/>
      <c r="N280" s="178"/>
      <c r="O280" s="57"/>
      <c r="P280" s="57"/>
      <c r="Q280" s="57"/>
      <c r="R280" s="57"/>
      <c r="S280" s="57"/>
      <c r="T280" s="58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6" t="s">
        <v>148</v>
      </c>
      <c r="AU280" s="16" t="s">
        <v>133</v>
      </c>
    </row>
    <row r="281" spans="1:65" s="13" customFormat="1">
      <c r="B281" s="158"/>
      <c r="D281" s="159" t="s">
        <v>134</v>
      </c>
      <c r="E281" s="160" t="s">
        <v>1</v>
      </c>
      <c r="F281" s="161" t="s">
        <v>444</v>
      </c>
      <c r="H281" s="162">
        <v>1.2</v>
      </c>
      <c r="I281" s="163"/>
      <c r="L281" s="158"/>
      <c r="M281" s="164"/>
      <c r="N281" s="165"/>
      <c r="O281" s="165"/>
      <c r="P281" s="165"/>
      <c r="Q281" s="165"/>
      <c r="R281" s="165"/>
      <c r="S281" s="165"/>
      <c r="T281" s="166"/>
      <c r="AT281" s="160" t="s">
        <v>134</v>
      </c>
      <c r="AU281" s="160" t="s">
        <v>133</v>
      </c>
      <c r="AV281" s="13" t="s">
        <v>83</v>
      </c>
      <c r="AW281" s="13" t="s">
        <v>30</v>
      </c>
      <c r="AX281" s="13" t="s">
        <v>73</v>
      </c>
      <c r="AY281" s="160" t="s">
        <v>124</v>
      </c>
    </row>
    <row r="282" spans="1:65" s="14" customFormat="1">
      <c r="B282" s="167"/>
      <c r="D282" s="159" t="s">
        <v>134</v>
      </c>
      <c r="E282" s="168" t="s">
        <v>1</v>
      </c>
      <c r="F282" s="169" t="s">
        <v>136</v>
      </c>
      <c r="H282" s="170">
        <v>1.2</v>
      </c>
      <c r="I282" s="171"/>
      <c r="L282" s="167"/>
      <c r="M282" s="172"/>
      <c r="N282" s="173"/>
      <c r="O282" s="173"/>
      <c r="P282" s="173"/>
      <c r="Q282" s="173"/>
      <c r="R282" s="173"/>
      <c r="S282" s="173"/>
      <c r="T282" s="174"/>
      <c r="AT282" s="168" t="s">
        <v>134</v>
      </c>
      <c r="AU282" s="168" t="s">
        <v>133</v>
      </c>
      <c r="AV282" s="14" t="s">
        <v>132</v>
      </c>
      <c r="AW282" s="14" t="s">
        <v>30</v>
      </c>
      <c r="AX282" s="14" t="s">
        <v>81</v>
      </c>
      <c r="AY282" s="168" t="s">
        <v>124</v>
      </c>
    </row>
    <row r="283" spans="1:65" s="12" customFormat="1" ht="20.9" customHeight="1">
      <c r="B283" s="130"/>
      <c r="D283" s="131" t="s">
        <v>72</v>
      </c>
      <c r="E283" s="141" t="s">
        <v>445</v>
      </c>
      <c r="F283" s="141" t="s">
        <v>446</v>
      </c>
      <c r="I283" s="133"/>
      <c r="J283" s="142">
        <f>BK283</f>
        <v>0</v>
      </c>
      <c r="L283" s="130"/>
      <c r="M283" s="135"/>
      <c r="N283" s="136"/>
      <c r="O283" s="136"/>
      <c r="P283" s="137">
        <f>SUM(P284:P287)</f>
        <v>0</v>
      </c>
      <c r="Q283" s="136"/>
      <c r="R283" s="137">
        <f>SUM(R284:R287)</f>
        <v>0</v>
      </c>
      <c r="S283" s="136"/>
      <c r="T283" s="138">
        <f>SUM(T284:T287)</f>
        <v>0</v>
      </c>
      <c r="AR283" s="131" t="s">
        <v>81</v>
      </c>
      <c r="AT283" s="139" t="s">
        <v>72</v>
      </c>
      <c r="AU283" s="139" t="s">
        <v>83</v>
      </c>
      <c r="AY283" s="131" t="s">
        <v>124</v>
      </c>
      <c r="BK283" s="140">
        <f>SUM(BK284:BK287)</f>
        <v>0</v>
      </c>
    </row>
    <row r="284" spans="1:65" s="2" customFormat="1" ht="24.15" customHeight="1">
      <c r="A284" s="31"/>
      <c r="B284" s="143"/>
      <c r="C284" s="144" t="s">
        <v>249</v>
      </c>
      <c r="D284" s="144" t="s">
        <v>128</v>
      </c>
      <c r="E284" s="145" t="s">
        <v>447</v>
      </c>
      <c r="F284" s="146" t="s">
        <v>448</v>
      </c>
      <c r="G284" s="147" t="s">
        <v>169</v>
      </c>
      <c r="H284" s="148">
        <v>36</v>
      </c>
      <c r="I284" s="149"/>
      <c r="J284" s="150">
        <f>ROUND(I284*H284,2)</f>
        <v>0</v>
      </c>
      <c r="K284" s="151"/>
      <c r="L284" s="32"/>
      <c r="M284" s="152" t="s">
        <v>1</v>
      </c>
      <c r="N284" s="153" t="s">
        <v>38</v>
      </c>
      <c r="O284" s="57"/>
      <c r="P284" s="154">
        <f>O284*H284</f>
        <v>0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56" t="s">
        <v>132</v>
      </c>
      <c r="AT284" s="156" t="s">
        <v>128</v>
      </c>
      <c r="AU284" s="156" t="s">
        <v>133</v>
      </c>
      <c r="AY284" s="16" t="s">
        <v>124</v>
      </c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16" t="s">
        <v>81</v>
      </c>
      <c r="BK284" s="157">
        <f>ROUND(I284*H284,2)</f>
        <v>0</v>
      </c>
      <c r="BL284" s="16" t="s">
        <v>132</v>
      </c>
      <c r="BM284" s="156" t="s">
        <v>449</v>
      </c>
    </row>
    <row r="285" spans="1:65" s="2" customFormat="1" ht="25.75">
      <c r="A285" s="31"/>
      <c r="B285" s="32"/>
      <c r="C285" s="31"/>
      <c r="D285" s="159" t="s">
        <v>148</v>
      </c>
      <c r="E285" s="31"/>
      <c r="F285" s="175" t="s">
        <v>450</v>
      </c>
      <c r="G285" s="31"/>
      <c r="H285" s="31"/>
      <c r="I285" s="176"/>
      <c r="J285" s="31"/>
      <c r="K285" s="31"/>
      <c r="L285" s="32"/>
      <c r="M285" s="177"/>
      <c r="N285" s="178"/>
      <c r="O285" s="57"/>
      <c r="P285" s="57"/>
      <c r="Q285" s="57"/>
      <c r="R285" s="57"/>
      <c r="S285" s="57"/>
      <c r="T285" s="58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6" t="s">
        <v>148</v>
      </c>
      <c r="AU285" s="16" t="s">
        <v>133</v>
      </c>
    </row>
    <row r="286" spans="1:65" s="13" customFormat="1">
      <c r="B286" s="158"/>
      <c r="D286" s="159" t="s">
        <v>134</v>
      </c>
      <c r="E286" s="160" t="s">
        <v>1</v>
      </c>
      <c r="F286" s="161" t="s">
        <v>451</v>
      </c>
      <c r="H286" s="162">
        <v>36</v>
      </c>
      <c r="I286" s="163"/>
      <c r="L286" s="158"/>
      <c r="M286" s="164"/>
      <c r="N286" s="165"/>
      <c r="O286" s="165"/>
      <c r="P286" s="165"/>
      <c r="Q286" s="165"/>
      <c r="R286" s="165"/>
      <c r="S286" s="165"/>
      <c r="T286" s="166"/>
      <c r="AT286" s="160" t="s">
        <v>134</v>
      </c>
      <c r="AU286" s="160" t="s">
        <v>133</v>
      </c>
      <c r="AV286" s="13" t="s">
        <v>83</v>
      </c>
      <c r="AW286" s="13" t="s">
        <v>30</v>
      </c>
      <c r="AX286" s="13" t="s">
        <v>73</v>
      </c>
      <c r="AY286" s="160" t="s">
        <v>124</v>
      </c>
    </row>
    <row r="287" spans="1:65" s="14" customFormat="1">
      <c r="B287" s="167"/>
      <c r="D287" s="159" t="s">
        <v>134</v>
      </c>
      <c r="E287" s="168" t="s">
        <v>1</v>
      </c>
      <c r="F287" s="169" t="s">
        <v>136</v>
      </c>
      <c r="H287" s="170">
        <v>36</v>
      </c>
      <c r="I287" s="171"/>
      <c r="L287" s="167"/>
      <c r="M287" s="172"/>
      <c r="N287" s="173"/>
      <c r="O287" s="173"/>
      <c r="P287" s="173"/>
      <c r="Q287" s="173"/>
      <c r="R287" s="173"/>
      <c r="S287" s="173"/>
      <c r="T287" s="174"/>
      <c r="AT287" s="168" t="s">
        <v>134</v>
      </c>
      <c r="AU287" s="168" t="s">
        <v>133</v>
      </c>
      <c r="AV287" s="14" t="s">
        <v>132</v>
      </c>
      <c r="AW287" s="14" t="s">
        <v>30</v>
      </c>
      <c r="AX287" s="14" t="s">
        <v>81</v>
      </c>
      <c r="AY287" s="168" t="s">
        <v>124</v>
      </c>
    </row>
    <row r="288" spans="1:65" s="12" customFormat="1" ht="20.9" customHeight="1">
      <c r="B288" s="130"/>
      <c r="D288" s="131" t="s">
        <v>72</v>
      </c>
      <c r="E288" s="141" t="s">
        <v>452</v>
      </c>
      <c r="F288" s="141" t="s">
        <v>453</v>
      </c>
      <c r="I288" s="133"/>
      <c r="J288" s="142">
        <f>BK288</f>
        <v>0</v>
      </c>
      <c r="L288" s="130"/>
      <c r="M288" s="135"/>
      <c r="N288" s="136"/>
      <c r="O288" s="136"/>
      <c r="P288" s="137">
        <f>SUM(P289:P317)</f>
        <v>0</v>
      </c>
      <c r="Q288" s="136"/>
      <c r="R288" s="137">
        <f>SUM(R289:R317)</f>
        <v>0.19935000000000003</v>
      </c>
      <c r="S288" s="136"/>
      <c r="T288" s="138">
        <f>SUM(T289:T317)</f>
        <v>0</v>
      </c>
      <c r="AR288" s="131" t="s">
        <v>81</v>
      </c>
      <c r="AT288" s="139" t="s">
        <v>72</v>
      </c>
      <c r="AU288" s="139" t="s">
        <v>83</v>
      </c>
      <c r="AY288" s="131" t="s">
        <v>124</v>
      </c>
      <c r="BK288" s="140">
        <f>SUM(BK289:BK317)</f>
        <v>0</v>
      </c>
    </row>
    <row r="289" spans="1:65" s="2" customFormat="1" ht="24.15" customHeight="1">
      <c r="A289" s="31"/>
      <c r="B289" s="143"/>
      <c r="C289" s="144" t="s">
        <v>454</v>
      </c>
      <c r="D289" s="144" t="s">
        <v>128</v>
      </c>
      <c r="E289" s="145" t="s">
        <v>455</v>
      </c>
      <c r="F289" s="146" t="s">
        <v>456</v>
      </c>
      <c r="G289" s="147" t="s">
        <v>437</v>
      </c>
      <c r="H289" s="148">
        <v>1</v>
      </c>
      <c r="I289" s="149"/>
      <c r="J289" s="150">
        <f>ROUND(I289*H289,2)</f>
        <v>0</v>
      </c>
      <c r="K289" s="151"/>
      <c r="L289" s="32"/>
      <c r="M289" s="152" t="s">
        <v>1</v>
      </c>
      <c r="N289" s="153" t="s">
        <v>38</v>
      </c>
      <c r="O289" s="57"/>
      <c r="P289" s="154">
        <f>O289*H289</f>
        <v>0</v>
      </c>
      <c r="Q289" s="154">
        <v>4.5900000000000003E-3</v>
      </c>
      <c r="R289" s="154">
        <f>Q289*H289</f>
        <v>4.5900000000000003E-3</v>
      </c>
      <c r="S289" s="154">
        <v>0</v>
      </c>
      <c r="T289" s="155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6" t="s">
        <v>132</v>
      </c>
      <c r="AT289" s="156" t="s">
        <v>128</v>
      </c>
      <c r="AU289" s="156" t="s">
        <v>133</v>
      </c>
      <c r="AY289" s="16" t="s">
        <v>124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6" t="s">
        <v>81</v>
      </c>
      <c r="BK289" s="157">
        <f>ROUND(I289*H289,2)</f>
        <v>0</v>
      </c>
      <c r="BL289" s="16" t="s">
        <v>132</v>
      </c>
      <c r="BM289" s="156" t="s">
        <v>457</v>
      </c>
    </row>
    <row r="290" spans="1:65" s="13" customFormat="1">
      <c r="B290" s="158"/>
      <c r="D290" s="159" t="s">
        <v>134</v>
      </c>
      <c r="E290" s="160" t="s">
        <v>1</v>
      </c>
      <c r="F290" s="161" t="s">
        <v>81</v>
      </c>
      <c r="H290" s="162">
        <v>1</v>
      </c>
      <c r="I290" s="163"/>
      <c r="L290" s="158"/>
      <c r="M290" s="164"/>
      <c r="N290" s="165"/>
      <c r="O290" s="165"/>
      <c r="P290" s="165"/>
      <c r="Q290" s="165"/>
      <c r="R290" s="165"/>
      <c r="S290" s="165"/>
      <c r="T290" s="166"/>
      <c r="AT290" s="160" t="s">
        <v>134</v>
      </c>
      <c r="AU290" s="160" t="s">
        <v>133</v>
      </c>
      <c r="AV290" s="13" t="s">
        <v>83</v>
      </c>
      <c r="AW290" s="13" t="s">
        <v>30</v>
      </c>
      <c r="AX290" s="13" t="s">
        <v>73</v>
      </c>
      <c r="AY290" s="160" t="s">
        <v>124</v>
      </c>
    </row>
    <row r="291" spans="1:65" s="14" customFormat="1">
      <c r="B291" s="167"/>
      <c r="D291" s="159" t="s">
        <v>134</v>
      </c>
      <c r="E291" s="168" t="s">
        <v>1</v>
      </c>
      <c r="F291" s="169" t="s">
        <v>136</v>
      </c>
      <c r="H291" s="170">
        <v>1</v>
      </c>
      <c r="I291" s="171"/>
      <c r="L291" s="167"/>
      <c r="M291" s="172"/>
      <c r="N291" s="173"/>
      <c r="O291" s="173"/>
      <c r="P291" s="173"/>
      <c r="Q291" s="173"/>
      <c r="R291" s="173"/>
      <c r="S291" s="173"/>
      <c r="T291" s="174"/>
      <c r="AT291" s="168" t="s">
        <v>134</v>
      </c>
      <c r="AU291" s="168" t="s">
        <v>133</v>
      </c>
      <c r="AV291" s="14" t="s">
        <v>132</v>
      </c>
      <c r="AW291" s="14" t="s">
        <v>30</v>
      </c>
      <c r="AX291" s="14" t="s">
        <v>81</v>
      </c>
      <c r="AY291" s="168" t="s">
        <v>124</v>
      </c>
    </row>
    <row r="292" spans="1:65" s="2" customFormat="1" ht="24.15" customHeight="1">
      <c r="A292" s="31"/>
      <c r="B292" s="143"/>
      <c r="C292" s="144" t="s">
        <v>251</v>
      </c>
      <c r="D292" s="144" t="s">
        <v>128</v>
      </c>
      <c r="E292" s="145" t="s">
        <v>458</v>
      </c>
      <c r="F292" s="146" t="s">
        <v>459</v>
      </c>
      <c r="G292" s="147" t="s">
        <v>437</v>
      </c>
      <c r="H292" s="148">
        <v>8</v>
      </c>
      <c r="I292" s="149"/>
      <c r="J292" s="150">
        <f>ROUND(I292*H292,2)</f>
        <v>0</v>
      </c>
      <c r="K292" s="151"/>
      <c r="L292" s="32"/>
      <c r="M292" s="152" t="s">
        <v>1</v>
      </c>
      <c r="N292" s="153" t="s">
        <v>38</v>
      </c>
      <c r="O292" s="57"/>
      <c r="P292" s="154">
        <f>O292*H292</f>
        <v>0</v>
      </c>
      <c r="Q292" s="154">
        <v>1.81E-3</v>
      </c>
      <c r="R292" s="154">
        <f>Q292*H292</f>
        <v>1.448E-2</v>
      </c>
      <c r="S292" s="154">
        <v>0</v>
      </c>
      <c r="T292" s="155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6" t="s">
        <v>132</v>
      </c>
      <c r="AT292" s="156" t="s">
        <v>128</v>
      </c>
      <c r="AU292" s="156" t="s">
        <v>133</v>
      </c>
      <c r="AY292" s="16" t="s">
        <v>124</v>
      </c>
      <c r="BE292" s="157">
        <f>IF(N292="základní",J292,0)</f>
        <v>0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16" t="s">
        <v>81</v>
      </c>
      <c r="BK292" s="157">
        <f>ROUND(I292*H292,2)</f>
        <v>0</v>
      </c>
      <c r="BL292" s="16" t="s">
        <v>132</v>
      </c>
      <c r="BM292" s="156" t="s">
        <v>460</v>
      </c>
    </row>
    <row r="293" spans="1:65" s="13" customFormat="1">
      <c r="B293" s="158"/>
      <c r="D293" s="159" t="s">
        <v>134</v>
      </c>
      <c r="E293" s="160" t="s">
        <v>1</v>
      </c>
      <c r="F293" s="161" t="s">
        <v>156</v>
      </c>
      <c r="H293" s="162">
        <v>8</v>
      </c>
      <c r="I293" s="163"/>
      <c r="L293" s="158"/>
      <c r="M293" s="164"/>
      <c r="N293" s="165"/>
      <c r="O293" s="165"/>
      <c r="P293" s="165"/>
      <c r="Q293" s="165"/>
      <c r="R293" s="165"/>
      <c r="S293" s="165"/>
      <c r="T293" s="166"/>
      <c r="AT293" s="160" t="s">
        <v>134</v>
      </c>
      <c r="AU293" s="160" t="s">
        <v>133</v>
      </c>
      <c r="AV293" s="13" t="s">
        <v>83</v>
      </c>
      <c r="AW293" s="13" t="s">
        <v>30</v>
      </c>
      <c r="AX293" s="13" t="s">
        <v>73</v>
      </c>
      <c r="AY293" s="160" t="s">
        <v>124</v>
      </c>
    </row>
    <row r="294" spans="1:65" s="14" customFormat="1">
      <c r="B294" s="167"/>
      <c r="D294" s="159" t="s">
        <v>134</v>
      </c>
      <c r="E294" s="168" t="s">
        <v>1</v>
      </c>
      <c r="F294" s="169" t="s">
        <v>136</v>
      </c>
      <c r="H294" s="170">
        <v>8</v>
      </c>
      <c r="I294" s="171"/>
      <c r="L294" s="167"/>
      <c r="M294" s="172"/>
      <c r="N294" s="173"/>
      <c r="O294" s="173"/>
      <c r="P294" s="173"/>
      <c r="Q294" s="173"/>
      <c r="R294" s="173"/>
      <c r="S294" s="173"/>
      <c r="T294" s="174"/>
      <c r="AT294" s="168" t="s">
        <v>134</v>
      </c>
      <c r="AU294" s="168" t="s">
        <v>133</v>
      </c>
      <c r="AV294" s="14" t="s">
        <v>132</v>
      </c>
      <c r="AW294" s="14" t="s">
        <v>30</v>
      </c>
      <c r="AX294" s="14" t="s">
        <v>81</v>
      </c>
      <c r="AY294" s="168" t="s">
        <v>124</v>
      </c>
    </row>
    <row r="295" spans="1:65" s="2" customFormat="1" ht="21.75" customHeight="1">
      <c r="A295" s="31"/>
      <c r="B295" s="143"/>
      <c r="C295" s="182" t="s">
        <v>461</v>
      </c>
      <c r="D295" s="182" t="s">
        <v>243</v>
      </c>
      <c r="E295" s="183" t="s">
        <v>462</v>
      </c>
      <c r="F295" s="184" t="s">
        <v>463</v>
      </c>
      <c r="G295" s="185" t="s">
        <v>437</v>
      </c>
      <c r="H295" s="186">
        <v>8</v>
      </c>
      <c r="I295" s="187"/>
      <c r="J295" s="188">
        <f>ROUND(I295*H295,2)</f>
        <v>0</v>
      </c>
      <c r="K295" s="189"/>
      <c r="L295" s="190"/>
      <c r="M295" s="191" t="s">
        <v>1</v>
      </c>
      <c r="N295" s="192" t="s">
        <v>38</v>
      </c>
      <c r="O295" s="57"/>
      <c r="P295" s="154">
        <f>O295*H295</f>
        <v>0</v>
      </c>
      <c r="Q295" s="154">
        <v>1.16E-3</v>
      </c>
      <c r="R295" s="154">
        <f>Q295*H295</f>
        <v>9.2800000000000001E-3</v>
      </c>
      <c r="S295" s="154">
        <v>0</v>
      </c>
      <c r="T295" s="155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6" t="s">
        <v>156</v>
      </c>
      <c r="AT295" s="156" t="s">
        <v>243</v>
      </c>
      <c r="AU295" s="156" t="s">
        <v>133</v>
      </c>
      <c r="AY295" s="16" t="s">
        <v>124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6" t="s">
        <v>81</v>
      </c>
      <c r="BK295" s="157">
        <f>ROUND(I295*H295,2)</f>
        <v>0</v>
      </c>
      <c r="BL295" s="16" t="s">
        <v>132</v>
      </c>
      <c r="BM295" s="156" t="s">
        <v>464</v>
      </c>
    </row>
    <row r="296" spans="1:65" s="13" customFormat="1">
      <c r="B296" s="158"/>
      <c r="D296" s="159" t="s">
        <v>134</v>
      </c>
      <c r="E296" s="160" t="s">
        <v>1</v>
      </c>
      <c r="F296" s="161" t="s">
        <v>156</v>
      </c>
      <c r="H296" s="162">
        <v>8</v>
      </c>
      <c r="I296" s="163"/>
      <c r="L296" s="158"/>
      <c r="M296" s="164"/>
      <c r="N296" s="165"/>
      <c r="O296" s="165"/>
      <c r="P296" s="165"/>
      <c r="Q296" s="165"/>
      <c r="R296" s="165"/>
      <c r="S296" s="165"/>
      <c r="T296" s="166"/>
      <c r="AT296" s="160" t="s">
        <v>134</v>
      </c>
      <c r="AU296" s="160" t="s">
        <v>133</v>
      </c>
      <c r="AV296" s="13" t="s">
        <v>83</v>
      </c>
      <c r="AW296" s="13" t="s">
        <v>30</v>
      </c>
      <c r="AX296" s="13" t="s">
        <v>73</v>
      </c>
      <c r="AY296" s="160" t="s">
        <v>124</v>
      </c>
    </row>
    <row r="297" spans="1:65" s="14" customFormat="1">
      <c r="B297" s="167"/>
      <c r="D297" s="159" t="s">
        <v>134</v>
      </c>
      <c r="E297" s="168" t="s">
        <v>1</v>
      </c>
      <c r="F297" s="169" t="s">
        <v>136</v>
      </c>
      <c r="H297" s="170">
        <v>8</v>
      </c>
      <c r="I297" s="171"/>
      <c r="L297" s="167"/>
      <c r="M297" s="172"/>
      <c r="N297" s="173"/>
      <c r="O297" s="173"/>
      <c r="P297" s="173"/>
      <c r="Q297" s="173"/>
      <c r="R297" s="173"/>
      <c r="S297" s="173"/>
      <c r="T297" s="174"/>
      <c r="AT297" s="168" t="s">
        <v>134</v>
      </c>
      <c r="AU297" s="168" t="s">
        <v>133</v>
      </c>
      <c r="AV297" s="14" t="s">
        <v>132</v>
      </c>
      <c r="AW297" s="14" t="s">
        <v>30</v>
      </c>
      <c r="AX297" s="14" t="s">
        <v>81</v>
      </c>
      <c r="AY297" s="168" t="s">
        <v>124</v>
      </c>
    </row>
    <row r="298" spans="1:65" s="2" customFormat="1" ht="16.5" customHeight="1">
      <c r="A298" s="31"/>
      <c r="B298" s="143"/>
      <c r="C298" s="182" t="s">
        <v>361</v>
      </c>
      <c r="D298" s="182" t="s">
        <v>243</v>
      </c>
      <c r="E298" s="183" t="s">
        <v>465</v>
      </c>
      <c r="F298" s="184" t="s">
        <v>466</v>
      </c>
      <c r="G298" s="185" t="s">
        <v>437</v>
      </c>
      <c r="H298" s="186">
        <v>3</v>
      </c>
      <c r="I298" s="187"/>
      <c r="J298" s="188">
        <f>ROUND(I298*H298,2)</f>
        <v>0</v>
      </c>
      <c r="K298" s="189"/>
      <c r="L298" s="190"/>
      <c r="M298" s="191" t="s">
        <v>1</v>
      </c>
      <c r="N298" s="192" t="s">
        <v>38</v>
      </c>
      <c r="O298" s="57"/>
      <c r="P298" s="154">
        <f>O298*H298</f>
        <v>0</v>
      </c>
      <c r="Q298" s="154">
        <v>0</v>
      </c>
      <c r="R298" s="154">
        <f>Q298*H298</f>
        <v>0</v>
      </c>
      <c r="S298" s="154">
        <v>0</v>
      </c>
      <c r="T298" s="155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56" t="s">
        <v>156</v>
      </c>
      <c r="AT298" s="156" t="s">
        <v>243</v>
      </c>
      <c r="AU298" s="156" t="s">
        <v>133</v>
      </c>
      <c r="AY298" s="16" t="s">
        <v>124</v>
      </c>
      <c r="BE298" s="157">
        <f>IF(N298="základní",J298,0)</f>
        <v>0</v>
      </c>
      <c r="BF298" s="157">
        <f>IF(N298="snížená",J298,0)</f>
        <v>0</v>
      </c>
      <c r="BG298" s="157">
        <f>IF(N298="zákl. přenesená",J298,0)</f>
        <v>0</v>
      </c>
      <c r="BH298" s="157">
        <f>IF(N298="sníž. přenesená",J298,0)</f>
        <v>0</v>
      </c>
      <c r="BI298" s="157">
        <f>IF(N298="nulová",J298,0)</f>
        <v>0</v>
      </c>
      <c r="BJ298" s="16" t="s">
        <v>81</v>
      </c>
      <c r="BK298" s="157">
        <f>ROUND(I298*H298,2)</f>
        <v>0</v>
      </c>
      <c r="BL298" s="16" t="s">
        <v>132</v>
      </c>
      <c r="BM298" s="156" t="s">
        <v>467</v>
      </c>
    </row>
    <row r="299" spans="1:65" s="2" customFormat="1" ht="17.149999999999999">
      <c r="A299" s="31"/>
      <c r="B299" s="32"/>
      <c r="C299" s="31"/>
      <c r="D299" s="159" t="s">
        <v>148</v>
      </c>
      <c r="E299" s="31"/>
      <c r="F299" s="175" t="s">
        <v>468</v>
      </c>
      <c r="G299" s="31"/>
      <c r="H299" s="31"/>
      <c r="I299" s="176"/>
      <c r="J299" s="31"/>
      <c r="K299" s="31"/>
      <c r="L299" s="32"/>
      <c r="M299" s="177"/>
      <c r="N299" s="178"/>
      <c r="O299" s="57"/>
      <c r="P299" s="57"/>
      <c r="Q299" s="57"/>
      <c r="R299" s="57"/>
      <c r="S299" s="57"/>
      <c r="T299" s="58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6" t="s">
        <v>148</v>
      </c>
      <c r="AU299" s="16" t="s">
        <v>133</v>
      </c>
    </row>
    <row r="300" spans="1:65" s="13" customFormat="1">
      <c r="B300" s="158"/>
      <c r="D300" s="159" t="s">
        <v>134</v>
      </c>
      <c r="E300" s="160" t="s">
        <v>1</v>
      </c>
      <c r="F300" s="161" t="s">
        <v>133</v>
      </c>
      <c r="H300" s="162">
        <v>3</v>
      </c>
      <c r="I300" s="163"/>
      <c r="L300" s="158"/>
      <c r="M300" s="164"/>
      <c r="N300" s="165"/>
      <c r="O300" s="165"/>
      <c r="P300" s="165"/>
      <c r="Q300" s="165"/>
      <c r="R300" s="165"/>
      <c r="S300" s="165"/>
      <c r="T300" s="166"/>
      <c r="AT300" s="160" t="s">
        <v>134</v>
      </c>
      <c r="AU300" s="160" t="s">
        <v>133</v>
      </c>
      <c r="AV300" s="13" t="s">
        <v>83</v>
      </c>
      <c r="AW300" s="13" t="s">
        <v>30</v>
      </c>
      <c r="AX300" s="13" t="s">
        <v>73</v>
      </c>
      <c r="AY300" s="160" t="s">
        <v>124</v>
      </c>
    </row>
    <row r="301" spans="1:65" s="14" customFormat="1">
      <c r="B301" s="167"/>
      <c r="D301" s="159" t="s">
        <v>134</v>
      </c>
      <c r="E301" s="168" t="s">
        <v>1</v>
      </c>
      <c r="F301" s="169" t="s">
        <v>136</v>
      </c>
      <c r="H301" s="170">
        <v>3</v>
      </c>
      <c r="I301" s="171"/>
      <c r="L301" s="167"/>
      <c r="M301" s="172"/>
      <c r="N301" s="173"/>
      <c r="O301" s="173"/>
      <c r="P301" s="173"/>
      <c r="Q301" s="173"/>
      <c r="R301" s="173"/>
      <c r="S301" s="173"/>
      <c r="T301" s="174"/>
      <c r="AT301" s="168" t="s">
        <v>134</v>
      </c>
      <c r="AU301" s="168" t="s">
        <v>133</v>
      </c>
      <c r="AV301" s="14" t="s">
        <v>132</v>
      </c>
      <c r="AW301" s="14" t="s">
        <v>30</v>
      </c>
      <c r="AX301" s="14" t="s">
        <v>81</v>
      </c>
      <c r="AY301" s="168" t="s">
        <v>124</v>
      </c>
    </row>
    <row r="302" spans="1:65" s="2" customFormat="1" ht="21.75" customHeight="1">
      <c r="A302" s="31"/>
      <c r="B302" s="143"/>
      <c r="C302" s="144" t="s">
        <v>469</v>
      </c>
      <c r="D302" s="144" t="s">
        <v>128</v>
      </c>
      <c r="E302" s="145" t="s">
        <v>470</v>
      </c>
      <c r="F302" s="146" t="s">
        <v>471</v>
      </c>
      <c r="G302" s="147" t="s">
        <v>437</v>
      </c>
      <c r="H302" s="148">
        <v>12</v>
      </c>
      <c r="I302" s="149"/>
      <c r="J302" s="150">
        <f>ROUND(I302*H302,2)</f>
        <v>0</v>
      </c>
      <c r="K302" s="151"/>
      <c r="L302" s="32"/>
      <c r="M302" s="152" t="s">
        <v>1</v>
      </c>
      <c r="N302" s="153" t="s">
        <v>38</v>
      </c>
      <c r="O302" s="57"/>
      <c r="P302" s="154">
        <f>O302*H302</f>
        <v>0</v>
      </c>
      <c r="Q302" s="154">
        <v>2.5000000000000001E-4</v>
      </c>
      <c r="R302" s="154">
        <f>Q302*H302</f>
        <v>3.0000000000000001E-3</v>
      </c>
      <c r="S302" s="154">
        <v>0</v>
      </c>
      <c r="T302" s="155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6" t="s">
        <v>132</v>
      </c>
      <c r="AT302" s="156" t="s">
        <v>128</v>
      </c>
      <c r="AU302" s="156" t="s">
        <v>133</v>
      </c>
      <c r="AY302" s="16" t="s">
        <v>124</v>
      </c>
      <c r="BE302" s="157">
        <f>IF(N302="základní",J302,0)</f>
        <v>0</v>
      </c>
      <c r="BF302" s="157">
        <f>IF(N302="snížená",J302,0)</f>
        <v>0</v>
      </c>
      <c r="BG302" s="157">
        <f>IF(N302="zákl. přenesená",J302,0)</f>
        <v>0</v>
      </c>
      <c r="BH302" s="157">
        <f>IF(N302="sníž. přenesená",J302,0)</f>
        <v>0</v>
      </c>
      <c r="BI302" s="157">
        <f>IF(N302="nulová",J302,0)</f>
        <v>0</v>
      </c>
      <c r="BJ302" s="16" t="s">
        <v>81</v>
      </c>
      <c r="BK302" s="157">
        <f>ROUND(I302*H302,2)</f>
        <v>0</v>
      </c>
      <c r="BL302" s="16" t="s">
        <v>132</v>
      </c>
      <c r="BM302" s="156" t="s">
        <v>472</v>
      </c>
    </row>
    <row r="303" spans="1:65" s="13" customFormat="1">
      <c r="B303" s="158"/>
      <c r="D303" s="159" t="s">
        <v>134</v>
      </c>
      <c r="E303" s="160" t="s">
        <v>1</v>
      </c>
      <c r="F303" s="161" t="s">
        <v>473</v>
      </c>
      <c r="H303" s="162">
        <v>12</v>
      </c>
      <c r="I303" s="163"/>
      <c r="L303" s="158"/>
      <c r="M303" s="164"/>
      <c r="N303" s="165"/>
      <c r="O303" s="165"/>
      <c r="P303" s="165"/>
      <c r="Q303" s="165"/>
      <c r="R303" s="165"/>
      <c r="S303" s="165"/>
      <c r="T303" s="166"/>
      <c r="AT303" s="160" t="s">
        <v>134</v>
      </c>
      <c r="AU303" s="160" t="s">
        <v>133</v>
      </c>
      <c r="AV303" s="13" t="s">
        <v>83</v>
      </c>
      <c r="AW303" s="13" t="s">
        <v>30</v>
      </c>
      <c r="AX303" s="13" t="s">
        <v>73</v>
      </c>
      <c r="AY303" s="160" t="s">
        <v>124</v>
      </c>
    </row>
    <row r="304" spans="1:65" s="14" customFormat="1">
      <c r="B304" s="167"/>
      <c r="D304" s="159" t="s">
        <v>134</v>
      </c>
      <c r="E304" s="168" t="s">
        <v>1</v>
      </c>
      <c r="F304" s="169" t="s">
        <v>136</v>
      </c>
      <c r="H304" s="170">
        <v>12</v>
      </c>
      <c r="I304" s="171"/>
      <c r="L304" s="167"/>
      <c r="M304" s="172"/>
      <c r="N304" s="173"/>
      <c r="O304" s="173"/>
      <c r="P304" s="173"/>
      <c r="Q304" s="173"/>
      <c r="R304" s="173"/>
      <c r="S304" s="173"/>
      <c r="T304" s="174"/>
      <c r="AT304" s="168" t="s">
        <v>134</v>
      </c>
      <c r="AU304" s="168" t="s">
        <v>133</v>
      </c>
      <c r="AV304" s="14" t="s">
        <v>132</v>
      </c>
      <c r="AW304" s="14" t="s">
        <v>30</v>
      </c>
      <c r="AX304" s="14" t="s">
        <v>81</v>
      </c>
      <c r="AY304" s="168" t="s">
        <v>124</v>
      </c>
    </row>
    <row r="305" spans="1:65" s="2" customFormat="1" ht="24.15" customHeight="1">
      <c r="A305" s="31"/>
      <c r="B305" s="143"/>
      <c r="C305" s="182" t="s">
        <v>261</v>
      </c>
      <c r="D305" s="182" t="s">
        <v>243</v>
      </c>
      <c r="E305" s="183" t="s">
        <v>474</v>
      </c>
      <c r="F305" s="184" t="s">
        <v>475</v>
      </c>
      <c r="G305" s="185" t="s">
        <v>182</v>
      </c>
      <c r="H305" s="186">
        <v>0.156</v>
      </c>
      <c r="I305" s="187"/>
      <c r="J305" s="188">
        <f>ROUND(I305*H305,2)</f>
        <v>0</v>
      </c>
      <c r="K305" s="189"/>
      <c r="L305" s="190"/>
      <c r="M305" s="191" t="s">
        <v>1</v>
      </c>
      <c r="N305" s="192" t="s">
        <v>38</v>
      </c>
      <c r="O305" s="57"/>
      <c r="P305" s="154">
        <f>O305*H305</f>
        <v>0</v>
      </c>
      <c r="Q305" s="154">
        <v>1</v>
      </c>
      <c r="R305" s="154">
        <f>Q305*H305</f>
        <v>0.156</v>
      </c>
      <c r="S305" s="154">
        <v>0</v>
      </c>
      <c r="T305" s="155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56" t="s">
        <v>156</v>
      </c>
      <c r="AT305" s="156" t="s">
        <v>243</v>
      </c>
      <c r="AU305" s="156" t="s">
        <v>133</v>
      </c>
      <c r="AY305" s="16" t="s">
        <v>124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6" t="s">
        <v>81</v>
      </c>
      <c r="BK305" s="157">
        <f>ROUND(I305*H305,2)</f>
        <v>0</v>
      </c>
      <c r="BL305" s="16" t="s">
        <v>132</v>
      </c>
      <c r="BM305" s="156" t="s">
        <v>476</v>
      </c>
    </row>
    <row r="306" spans="1:65" s="2" customFormat="1" ht="17.149999999999999">
      <c r="A306" s="31"/>
      <c r="B306" s="32"/>
      <c r="C306" s="31"/>
      <c r="D306" s="159" t="s">
        <v>148</v>
      </c>
      <c r="E306" s="31"/>
      <c r="F306" s="175" t="s">
        <v>477</v>
      </c>
      <c r="G306" s="31"/>
      <c r="H306" s="31"/>
      <c r="I306" s="176"/>
      <c r="J306" s="31"/>
      <c r="K306" s="31"/>
      <c r="L306" s="32"/>
      <c r="M306" s="177"/>
      <c r="N306" s="178"/>
      <c r="O306" s="57"/>
      <c r="P306" s="57"/>
      <c r="Q306" s="57"/>
      <c r="R306" s="57"/>
      <c r="S306" s="57"/>
      <c r="T306" s="58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6" t="s">
        <v>148</v>
      </c>
      <c r="AU306" s="16" t="s">
        <v>133</v>
      </c>
    </row>
    <row r="307" spans="1:65" s="13" customFormat="1">
      <c r="B307" s="158"/>
      <c r="D307" s="159" t="s">
        <v>134</v>
      </c>
      <c r="E307" s="160" t="s">
        <v>1</v>
      </c>
      <c r="F307" s="161" t="s">
        <v>478</v>
      </c>
      <c r="H307" s="162">
        <v>0.14000000000000001</v>
      </c>
      <c r="I307" s="163"/>
      <c r="L307" s="158"/>
      <c r="M307" s="164"/>
      <c r="N307" s="165"/>
      <c r="O307" s="165"/>
      <c r="P307" s="165"/>
      <c r="Q307" s="165"/>
      <c r="R307" s="165"/>
      <c r="S307" s="165"/>
      <c r="T307" s="166"/>
      <c r="AT307" s="160" t="s">
        <v>134</v>
      </c>
      <c r="AU307" s="160" t="s">
        <v>133</v>
      </c>
      <c r="AV307" s="13" t="s">
        <v>83</v>
      </c>
      <c r="AW307" s="13" t="s">
        <v>30</v>
      </c>
      <c r="AX307" s="13" t="s">
        <v>73</v>
      </c>
      <c r="AY307" s="160" t="s">
        <v>124</v>
      </c>
    </row>
    <row r="308" spans="1:65" s="13" customFormat="1">
      <c r="B308" s="158"/>
      <c r="D308" s="159" t="s">
        <v>134</v>
      </c>
      <c r="E308" s="160" t="s">
        <v>1</v>
      </c>
      <c r="F308" s="161" t="s">
        <v>479</v>
      </c>
      <c r="H308" s="162">
        <v>1.6E-2</v>
      </c>
      <c r="I308" s="163"/>
      <c r="L308" s="158"/>
      <c r="M308" s="164"/>
      <c r="N308" s="165"/>
      <c r="O308" s="165"/>
      <c r="P308" s="165"/>
      <c r="Q308" s="165"/>
      <c r="R308" s="165"/>
      <c r="S308" s="165"/>
      <c r="T308" s="166"/>
      <c r="AT308" s="160" t="s">
        <v>134</v>
      </c>
      <c r="AU308" s="160" t="s">
        <v>133</v>
      </c>
      <c r="AV308" s="13" t="s">
        <v>83</v>
      </c>
      <c r="AW308" s="13" t="s">
        <v>30</v>
      </c>
      <c r="AX308" s="13" t="s">
        <v>73</v>
      </c>
      <c r="AY308" s="160" t="s">
        <v>124</v>
      </c>
    </row>
    <row r="309" spans="1:65" s="14" customFormat="1">
      <c r="B309" s="167"/>
      <c r="D309" s="159" t="s">
        <v>134</v>
      </c>
      <c r="E309" s="168" t="s">
        <v>1</v>
      </c>
      <c r="F309" s="169" t="s">
        <v>136</v>
      </c>
      <c r="H309" s="170">
        <v>0.156</v>
      </c>
      <c r="I309" s="171"/>
      <c r="L309" s="167"/>
      <c r="M309" s="172"/>
      <c r="N309" s="173"/>
      <c r="O309" s="173"/>
      <c r="P309" s="173"/>
      <c r="Q309" s="173"/>
      <c r="R309" s="173"/>
      <c r="S309" s="173"/>
      <c r="T309" s="174"/>
      <c r="AT309" s="168" t="s">
        <v>134</v>
      </c>
      <c r="AU309" s="168" t="s">
        <v>133</v>
      </c>
      <c r="AV309" s="14" t="s">
        <v>132</v>
      </c>
      <c r="AW309" s="14" t="s">
        <v>30</v>
      </c>
      <c r="AX309" s="14" t="s">
        <v>81</v>
      </c>
      <c r="AY309" s="168" t="s">
        <v>124</v>
      </c>
    </row>
    <row r="310" spans="1:65" s="2" customFormat="1" ht="24.15" customHeight="1">
      <c r="A310" s="31"/>
      <c r="B310" s="143"/>
      <c r="C310" s="182" t="s">
        <v>480</v>
      </c>
      <c r="D310" s="182" t="s">
        <v>243</v>
      </c>
      <c r="E310" s="183" t="s">
        <v>481</v>
      </c>
      <c r="F310" s="184" t="s">
        <v>482</v>
      </c>
      <c r="G310" s="185" t="s">
        <v>182</v>
      </c>
      <c r="H310" s="186">
        <v>1.2E-2</v>
      </c>
      <c r="I310" s="187"/>
      <c r="J310" s="188">
        <f>ROUND(I310*H310,2)</f>
        <v>0</v>
      </c>
      <c r="K310" s="189"/>
      <c r="L310" s="190"/>
      <c r="M310" s="191" t="s">
        <v>1</v>
      </c>
      <c r="N310" s="192" t="s">
        <v>38</v>
      </c>
      <c r="O310" s="57"/>
      <c r="P310" s="154">
        <f>O310*H310</f>
        <v>0</v>
      </c>
      <c r="Q310" s="154">
        <v>1</v>
      </c>
      <c r="R310" s="154">
        <f>Q310*H310</f>
        <v>1.2E-2</v>
      </c>
      <c r="S310" s="154">
        <v>0</v>
      </c>
      <c r="T310" s="155">
        <f>S310*H310</f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56" t="s">
        <v>156</v>
      </c>
      <c r="AT310" s="156" t="s">
        <v>243</v>
      </c>
      <c r="AU310" s="156" t="s">
        <v>133</v>
      </c>
      <c r="AY310" s="16" t="s">
        <v>124</v>
      </c>
      <c r="BE310" s="157">
        <f>IF(N310="základní",J310,0)</f>
        <v>0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6" t="s">
        <v>81</v>
      </c>
      <c r="BK310" s="157">
        <f>ROUND(I310*H310,2)</f>
        <v>0</v>
      </c>
      <c r="BL310" s="16" t="s">
        <v>132</v>
      </c>
      <c r="BM310" s="156" t="s">
        <v>483</v>
      </c>
    </row>
    <row r="311" spans="1:65" s="2" customFormat="1" ht="17.149999999999999">
      <c r="A311" s="31"/>
      <c r="B311" s="32"/>
      <c r="C311" s="31"/>
      <c r="D311" s="159" t="s">
        <v>148</v>
      </c>
      <c r="E311" s="31"/>
      <c r="F311" s="175" t="s">
        <v>484</v>
      </c>
      <c r="G311" s="31"/>
      <c r="H311" s="31"/>
      <c r="I311" s="176"/>
      <c r="J311" s="31"/>
      <c r="K311" s="31"/>
      <c r="L311" s="32"/>
      <c r="M311" s="177"/>
      <c r="N311" s="178"/>
      <c r="O311" s="57"/>
      <c r="P311" s="57"/>
      <c r="Q311" s="57"/>
      <c r="R311" s="57"/>
      <c r="S311" s="57"/>
      <c r="T311" s="58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6" t="s">
        <v>148</v>
      </c>
      <c r="AU311" s="16" t="s">
        <v>133</v>
      </c>
    </row>
    <row r="312" spans="1:65" s="13" customFormat="1">
      <c r="B312" s="158"/>
      <c r="D312" s="159" t="s">
        <v>134</v>
      </c>
      <c r="E312" s="160" t="s">
        <v>1</v>
      </c>
      <c r="F312" s="161" t="s">
        <v>485</v>
      </c>
      <c r="H312" s="162">
        <v>1.2E-2</v>
      </c>
      <c r="I312" s="163"/>
      <c r="L312" s="158"/>
      <c r="M312" s="164"/>
      <c r="N312" s="165"/>
      <c r="O312" s="165"/>
      <c r="P312" s="165"/>
      <c r="Q312" s="165"/>
      <c r="R312" s="165"/>
      <c r="S312" s="165"/>
      <c r="T312" s="166"/>
      <c r="AT312" s="160" t="s">
        <v>134</v>
      </c>
      <c r="AU312" s="160" t="s">
        <v>133</v>
      </c>
      <c r="AV312" s="13" t="s">
        <v>83</v>
      </c>
      <c r="AW312" s="13" t="s">
        <v>30</v>
      </c>
      <c r="AX312" s="13" t="s">
        <v>73</v>
      </c>
      <c r="AY312" s="160" t="s">
        <v>124</v>
      </c>
    </row>
    <row r="313" spans="1:65" s="14" customFormat="1">
      <c r="B313" s="167"/>
      <c r="D313" s="159" t="s">
        <v>134</v>
      </c>
      <c r="E313" s="168" t="s">
        <v>1</v>
      </c>
      <c r="F313" s="169" t="s">
        <v>136</v>
      </c>
      <c r="H313" s="170">
        <v>1.2E-2</v>
      </c>
      <c r="I313" s="171"/>
      <c r="L313" s="167"/>
      <c r="M313" s="172"/>
      <c r="N313" s="173"/>
      <c r="O313" s="173"/>
      <c r="P313" s="173"/>
      <c r="Q313" s="173"/>
      <c r="R313" s="173"/>
      <c r="S313" s="173"/>
      <c r="T313" s="174"/>
      <c r="AT313" s="168" t="s">
        <v>134</v>
      </c>
      <c r="AU313" s="168" t="s">
        <v>133</v>
      </c>
      <c r="AV313" s="14" t="s">
        <v>132</v>
      </c>
      <c r="AW313" s="14" t="s">
        <v>30</v>
      </c>
      <c r="AX313" s="14" t="s">
        <v>81</v>
      </c>
      <c r="AY313" s="168" t="s">
        <v>124</v>
      </c>
    </row>
    <row r="314" spans="1:65" s="2" customFormat="1" ht="24.15" customHeight="1">
      <c r="A314" s="31"/>
      <c r="B314" s="143"/>
      <c r="C314" s="144" t="s">
        <v>267</v>
      </c>
      <c r="D314" s="144" t="s">
        <v>128</v>
      </c>
      <c r="E314" s="145" t="s">
        <v>486</v>
      </c>
      <c r="F314" s="146" t="s">
        <v>487</v>
      </c>
      <c r="G314" s="147" t="s">
        <v>200</v>
      </c>
      <c r="H314" s="148">
        <v>1</v>
      </c>
      <c r="I314" s="149"/>
      <c r="J314" s="150">
        <f>ROUND(I314*H314,2)</f>
        <v>0</v>
      </c>
      <c r="K314" s="151"/>
      <c r="L314" s="32"/>
      <c r="M314" s="152" t="s">
        <v>1</v>
      </c>
      <c r="N314" s="153" t="s">
        <v>38</v>
      </c>
      <c r="O314" s="57"/>
      <c r="P314" s="154">
        <f>O314*H314</f>
        <v>0</v>
      </c>
      <c r="Q314" s="154">
        <v>0</v>
      </c>
      <c r="R314" s="154">
        <f>Q314*H314</f>
        <v>0</v>
      </c>
      <c r="S314" s="154">
        <v>0</v>
      </c>
      <c r="T314" s="155">
        <f>S314*H314</f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56" t="s">
        <v>132</v>
      </c>
      <c r="AT314" s="156" t="s">
        <v>128</v>
      </c>
      <c r="AU314" s="156" t="s">
        <v>133</v>
      </c>
      <c r="AY314" s="16" t="s">
        <v>124</v>
      </c>
      <c r="BE314" s="157">
        <f>IF(N314="základní",J314,0)</f>
        <v>0</v>
      </c>
      <c r="BF314" s="157">
        <f>IF(N314="snížená",J314,0)</f>
        <v>0</v>
      </c>
      <c r="BG314" s="157">
        <f>IF(N314="zákl. přenesená",J314,0)</f>
        <v>0</v>
      </c>
      <c r="BH314" s="157">
        <f>IF(N314="sníž. přenesená",J314,0)</f>
        <v>0</v>
      </c>
      <c r="BI314" s="157">
        <f>IF(N314="nulová",J314,0)</f>
        <v>0</v>
      </c>
      <c r="BJ314" s="16" t="s">
        <v>81</v>
      </c>
      <c r="BK314" s="157">
        <f>ROUND(I314*H314,2)</f>
        <v>0</v>
      </c>
      <c r="BL314" s="16" t="s">
        <v>132</v>
      </c>
      <c r="BM314" s="156" t="s">
        <v>488</v>
      </c>
    </row>
    <row r="315" spans="1:65" s="2" customFormat="1" ht="25.75">
      <c r="A315" s="31"/>
      <c r="B315" s="32"/>
      <c r="C315" s="31"/>
      <c r="D315" s="159" t="s">
        <v>148</v>
      </c>
      <c r="E315" s="31"/>
      <c r="F315" s="175" t="s">
        <v>489</v>
      </c>
      <c r="G315" s="31"/>
      <c r="H315" s="31"/>
      <c r="I315" s="176"/>
      <c r="J315" s="31"/>
      <c r="K315" s="31"/>
      <c r="L315" s="32"/>
      <c r="M315" s="177"/>
      <c r="N315" s="178"/>
      <c r="O315" s="57"/>
      <c r="P315" s="57"/>
      <c r="Q315" s="57"/>
      <c r="R315" s="57"/>
      <c r="S315" s="57"/>
      <c r="T315" s="58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T315" s="16" t="s">
        <v>148</v>
      </c>
      <c r="AU315" s="16" t="s">
        <v>133</v>
      </c>
    </row>
    <row r="316" spans="1:65" s="13" customFormat="1">
      <c r="B316" s="158"/>
      <c r="D316" s="159" t="s">
        <v>134</v>
      </c>
      <c r="E316" s="160" t="s">
        <v>1</v>
      </c>
      <c r="F316" s="161" t="s">
        <v>81</v>
      </c>
      <c r="H316" s="162">
        <v>1</v>
      </c>
      <c r="I316" s="163"/>
      <c r="L316" s="158"/>
      <c r="M316" s="164"/>
      <c r="N316" s="165"/>
      <c r="O316" s="165"/>
      <c r="P316" s="165"/>
      <c r="Q316" s="165"/>
      <c r="R316" s="165"/>
      <c r="S316" s="165"/>
      <c r="T316" s="166"/>
      <c r="AT316" s="160" t="s">
        <v>134</v>
      </c>
      <c r="AU316" s="160" t="s">
        <v>133</v>
      </c>
      <c r="AV316" s="13" t="s">
        <v>83</v>
      </c>
      <c r="AW316" s="13" t="s">
        <v>30</v>
      </c>
      <c r="AX316" s="13" t="s">
        <v>73</v>
      </c>
      <c r="AY316" s="160" t="s">
        <v>124</v>
      </c>
    </row>
    <row r="317" spans="1:65" s="14" customFormat="1">
      <c r="B317" s="167"/>
      <c r="D317" s="159" t="s">
        <v>134</v>
      </c>
      <c r="E317" s="168" t="s">
        <v>1</v>
      </c>
      <c r="F317" s="169" t="s">
        <v>136</v>
      </c>
      <c r="H317" s="170">
        <v>1</v>
      </c>
      <c r="I317" s="171"/>
      <c r="L317" s="167"/>
      <c r="M317" s="172"/>
      <c r="N317" s="173"/>
      <c r="O317" s="173"/>
      <c r="P317" s="173"/>
      <c r="Q317" s="173"/>
      <c r="R317" s="173"/>
      <c r="S317" s="173"/>
      <c r="T317" s="174"/>
      <c r="AT317" s="168" t="s">
        <v>134</v>
      </c>
      <c r="AU317" s="168" t="s">
        <v>133</v>
      </c>
      <c r="AV317" s="14" t="s">
        <v>132</v>
      </c>
      <c r="AW317" s="14" t="s">
        <v>30</v>
      </c>
      <c r="AX317" s="14" t="s">
        <v>81</v>
      </c>
      <c r="AY317" s="168" t="s">
        <v>124</v>
      </c>
    </row>
    <row r="318" spans="1:65" s="12" customFormat="1" ht="20.9" customHeight="1">
      <c r="B318" s="130"/>
      <c r="D318" s="131" t="s">
        <v>72</v>
      </c>
      <c r="E318" s="141" t="s">
        <v>490</v>
      </c>
      <c r="F318" s="141" t="s">
        <v>491</v>
      </c>
      <c r="I318" s="133"/>
      <c r="J318" s="142">
        <f>BK318</f>
        <v>0</v>
      </c>
      <c r="L318" s="130"/>
      <c r="M318" s="135"/>
      <c r="N318" s="136"/>
      <c r="O318" s="136"/>
      <c r="P318" s="137">
        <f>SUM(P319:P328)</f>
        <v>0</v>
      </c>
      <c r="Q318" s="136"/>
      <c r="R318" s="137">
        <f>SUM(R319:R328)</f>
        <v>0</v>
      </c>
      <c r="S318" s="136"/>
      <c r="T318" s="138">
        <f>SUM(T319:T328)</f>
        <v>24</v>
      </c>
      <c r="AR318" s="131" t="s">
        <v>81</v>
      </c>
      <c r="AT318" s="139" t="s">
        <v>72</v>
      </c>
      <c r="AU318" s="139" t="s">
        <v>83</v>
      </c>
      <c r="AY318" s="131" t="s">
        <v>124</v>
      </c>
      <c r="BK318" s="140">
        <f>SUM(BK319:BK328)</f>
        <v>0</v>
      </c>
    </row>
    <row r="319" spans="1:65" s="2" customFormat="1" ht="16.5" customHeight="1">
      <c r="A319" s="31"/>
      <c r="B319" s="143"/>
      <c r="C319" s="144" t="s">
        <v>256</v>
      </c>
      <c r="D319" s="144" t="s">
        <v>128</v>
      </c>
      <c r="E319" s="145" t="s">
        <v>492</v>
      </c>
      <c r="F319" s="146" t="s">
        <v>493</v>
      </c>
      <c r="G319" s="147" t="s">
        <v>131</v>
      </c>
      <c r="H319" s="148">
        <v>5</v>
      </c>
      <c r="I319" s="149"/>
      <c r="J319" s="150">
        <f>ROUND(I319*H319,2)</f>
        <v>0</v>
      </c>
      <c r="K319" s="151"/>
      <c r="L319" s="32"/>
      <c r="M319" s="152" t="s">
        <v>1</v>
      </c>
      <c r="N319" s="153" t="s">
        <v>38</v>
      </c>
      <c r="O319" s="57"/>
      <c r="P319" s="154">
        <f>O319*H319</f>
        <v>0</v>
      </c>
      <c r="Q319" s="154">
        <v>0</v>
      </c>
      <c r="R319" s="154">
        <f>Q319*H319</f>
        <v>0</v>
      </c>
      <c r="S319" s="154">
        <v>2.4</v>
      </c>
      <c r="T319" s="155">
        <f>S319*H319</f>
        <v>12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56" t="s">
        <v>132</v>
      </c>
      <c r="AT319" s="156" t="s">
        <v>128</v>
      </c>
      <c r="AU319" s="156" t="s">
        <v>133</v>
      </c>
      <c r="AY319" s="16" t="s">
        <v>124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6" t="s">
        <v>81</v>
      </c>
      <c r="BK319" s="157">
        <f>ROUND(I319*H319,2)</f>
        <v>0</v>
      </c>
      <c r="BL319" s="16" t="s">
        <v>132</v>
      </c>
      <c r="BM319" s="156" t="s">
        <v>494</v>
      </c>
    </row>
    <row r="320" spans="1:65" s="13" customFormat="1">
      <c r="B320" s="158"/>
      <c r="D320" s="159" t="s">
        <v>134</v>
      </c>
      <c r="E320" s="160" t="s">
        <v>1</v>
      </c>
      <c r="F320" s="161" t="s">
        <v>495</v>
      </c>
      <c r="H320" s="162">
        <v>5</v>
      </c>
      <c r="I320" s="163"/>
      <c r="L320" s="158"/>
      <c r="M320" s="164"/>
      <c r="N320" s="165"/>
      <c r="O320" s="165"/>
      <c r="P320" s="165"/>
      <c r="Q320" s="165"/>
      <c r="R320" s="165"/>
      <c r="S320" s="165"/>
      <c r="T320" s="166"/>
      <c r="AT320" s="160" t="s">
        <v>134</v>
      </c>
      <c r="AU320" s="160" t="s">
        <v>133</v>
      </c>
      <c r="AV320" s="13" t="s">
        <v>83</v>
      </c>
      <c r="AW320" s="13" t="s">
        <v>30</v>
      </c>
      <c r="AX320" s="13" t="s">
        <v>73</v>
      </c>
      <c r="AY320" s="160" t="s">
        <v>124</v>
      </c>
    </row>
    <row r="321" spans="1:65" s="14" customFormat="1">
      <c r="B321" s="167"/>
      <c r="D321" s="159" t="s">
        <v>134</v>
      </c>
      <c r="E321" s="168" t="s">
        <v>1</v>
      </c>
      <c r="F321" s="169" t="s">
        <v>136</v>
      </c>
      <c r="H321" s="170">
        <v>5</v>
      </c>
      <c r="I321" s="171"/>
      <c r="L321" s="167"/>
      <c r="M321" s="172"/>
      <c r="N321" s="173"/>
      <c r="O321" s="173"/>
      <c r="P321" s="173"/>
      <c r="Q321" s="173"/>
      <c r="R321" s="173"/>
      <c r="S321" s="173"/>
      <c r="T321" s="174"/>
      <c r="AT321" s="168" t="s">
        <v>134</v>
      </c>
      <c r="AU321" s="168" t="s">
        <v>133</v>
      </c>
      <c r="AV321" s="14" t="s">
        <v>132</v>
      </c>
      <c r="AW321" s="14" t="s">
        <v>30</v>
      </c>
      <c r="AX321" s="14" t="s">
        <v>81</v>
      </c>
      <c r="AY321" s="168" t="s">
        <v>124</v>
      </c>
    </row>
    <row r="322" spans="1:65" s="2" customFormat="1" ht="16.5" customHeight="1">
      <c r="A322" s="31"/>
      <c r="B322" s="143"/>
      <c r="C322" s="144" t="s">
        <v>263</v>
      </c>
      <c r="D322" s="144" t="s">
        <v>128</v>
      </c>
      <c r="E322" s="145" t="s">
        <v>496</v>
      </c>
      <c r="F322" s="146" t="s">
        <v>497</v>
      </c>
      <c r="G322" s="147" t="s">
        <v>131</v>
      </c>
      <c r="H322" s="148">
        <v>5</v>
      </c>
      <c r="I322" s="149"/>
      <c r="J322" s="150">
        <f>ROUND(I322*H322,2)</f>
        <v>0</v>
      </c>
      <c r="K322" s="151"/>
      <c r="L322" s="32"/>
      <c r="M322" s="152" t="s">
        <v>1</v>
      </c>
      <c r="N322" s="153" t="s">
        <v>38</v>
      </c>
      <c r="O322" s="57"/>
      <c r="P322" s="154">
        <f>O322*H322</f>
        <v>0</v>
      </c>
      <c r="Q322" s="154">
        <v>0</v>
      </c>
      <c r="R322" s="154">
        <f>Q322*H322</f>
        <v>0</v>
      </c>
      <c r="S322" s="154">
        <v>2.4</v>
      </c>
      <c r="T322" s="155">
        <f>S322*H322</f>
        <v>12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56" t="s">
        <v>132</v>
      </c>
      <c r="AT322" s="156" t="s">
        <v>128</v>
      </c>
      <c r="AU322" s="156" t="s">
        <v>133</v>
      </c>
      <c r="AY322" s="16" t="s">
        <v>124</v>
      </c>
      <c r="BE322" s="157">
        <f>IF(N322="základní",J322,0)</f>
        <v>0</v>
      </c>
      <c r="BF322" s="157">
        <f>IF(N322="snížená",J322,0)</f>
        <v>0</v>
      </c>
      <c r="BG322" s="157">
        <f>IF(N322="zákl. přenesená",J322,0)</f>
        <v>0</v>
      </c>
      <c r="BH322" s="157">
        <f>IF(N322="sníž. přenesená",J322,0)</f>
        <v>0</v>
      </c>
      <c r="BI322" s="157">
        <f>IF(N322="nulová",J322,0)</f>
        <v>0</v>
      </c>
      <c r="BJ322" s="16" t="s">
        <v>81</v>
      </c>
      <c r="BK322" s="157">
        <f>ROUND(I322*H322,2)</f>
        <v>0</v>
      </c>
      <c r="BL322" s="16" t="s">
        <v>132</v>
      </c>
      <c r="BM322" s="156" t="s">
        <v>250</v>
      </c>
    </row>
    <row r="323" spans="1:65" s="13" customFormat="1">
      <c r="B323" s="158"/>
      <c r="D323" s="159" t="s">
        <v>134</v>
      </c>
      <c r="E323" s="160" t="s">
        <v>1</v>
      </c>
      <c r="F323" s="161" t="s">
        <v>495</v>
      </c>
      <c r="H323" s="162">
        <v>5</v>
      </c>
      <c r="I323" s="163"/>
      <c r="L323" s="158"/>
      <c r="M323" s="164"/>
      <c r="N323" s="165"/>
      <c r="O323" s="165"/>
      <c r="P323" s="165"/>
      <c r="Q323" s="165"/>
      <c r="R323" s="165"/>
      <c r="S323" s="165"/>
      <c r="T323" s="166"/>
      <c r="AT323" s="160" t="s">
        <v>134</v>
      </c>
      <c r="AU323" s="160" t="s">
        <v>133</v>
      </c>
      <c r="AV323" s="13" t="s">
        <v>83</v>
      </c>
      <c r="AW323" s="13" t="s">
        <v>30</v>
      </c>
      <c r="AX323" s="13" t="s">
        <v>73</v>
      </c>
      <c r="AY323" s="160" t="s">
        <v>124</v>
      </c>
    </row>
    <row r="324" spans="1:65" s="14" customFormat="1">
      <c r="B324" s="167"/>
      <c r="D324" s="159" t="s">
        <v>134</v>
      </c>
      <c r="E324" s="168" t="s">
        <v>1</v>
      </c>
      <c r="F324" s="169" t="s">
        <v>136</v>
      </c>
      <c r="H324" s="170">
        <v>5</v>
      </c>
      <c r="I324" s="171"/>
      <c r="L324" s="167"/>
      <c r="M324" s="172"/>
      <c r="N324" s="173"/>
      <c r="O324" s="173"/>
      <c r="P324" s="173"/>
      <c r="Q324" s="173"/>
      <c r="R324" s="173"/>
      <c r="S324" s="173"/>
      <c r="T324" s="174"/>
      <c r="AT324" s="168" t="s">
        <v>134</v>
      </c>
      <c r="AU324" s="168" t="s">
        <v>133</v>
      </c>
      <c r="AV324" s="14" t="s">
        <v>132</v>
      </c>
      <c r="AW324" s="14" t="s">
        <v>30</v>
      </c>
      <c r="AX324" s="14" t="s">
        <v>81</v>
      </c>
      <c r="AY324" s="168" t="s">
        <v>124</v>
      </c>
    </row>
    <row r="325" spans="1:65" s="2" customFormat="1" ht="24.15" customHeight="1">
      <c r="A325" s="31"/>
      <c r="B325" s="143"/>
      <c r="C325" s="144" t="s">
        <v>498</v>
      </c>
      <c r="D325" s="144" t="s">
        <v>128</v>
      </c>
      <c r="E325" s="145" t="s">
        <v>499</v>
      </c>
      <c r="F325" s="146" t="s">
        <v>500</v>
      </c>
      <c r="G325" s="147" t="s">
        <v>146</v>
      </c>
      <c r="H325" s="148">
        <v>10</v>
      </c>
      <c r="I325" s="149"/>
      <c r="J325" s="150">
        <f>ROUND(I325*H325,2)</f>
        <v>0</v>
      </c>
      <c r="K325" s="151"/>
      <c r="L325" s="32"/>
      <c r="M325" s="152" t="s">
        <v>1</v>
      </c>
      <c r="N325" s="153" t="s">
        <v>38</v>
      </c>
      <c r="O325" s="57"/>
      <c r="P325" s="154">
        <f>O325*H325</f>
        <v>0</v>
      </c>
      <c r="Q325" s="154">
        <v>0</v>
      </c>
      <c r="R325" s="154">
        <f>Q325*H325</f>
        <v>0</v>
      </c>
      <c r="S325" s="154">
        <v>0</v>
      </c>
      <c r="T325" s="155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56" t="s">
        <v>132</v>
      </c>
      <c r="AT325" s="156" t="s">
        <v>128</v>
      </c>
      <c r="AU325" s="156" t="s">
        <v>133</v>
      </c>
      <c r="AY325" s="16" t="s">
        <v>124</v>
      </c>
      <c r="BE325" s="157">
        <f>IF(N325="základní",J325,0)</f>
        <v>0</v>
      </c>
      <c r="BF325" s="157">
        <f>IF(N325="snížená",J325,0)</f>
        <v>0</v>
      </c>
      <c r="BG325" s="157">
        <f>IF(N325="zákl. přenesená",J325,0)</f>
        <v>0</v>
      </c>
      <c r="BH325" s="157">
        <f>IF(N325="sníž. přenesená",J325,0)</f>
        <v>0</v>
      </c>
      <c r="BI325" s="157">
        <f>IF(N325="nulová",J325,0)</f>
        <v>0</v>
      </c>
      <c r="BJ325" s="16" t="s">
        <v>81</v>
      </c>
      <c r="BK325" s="157">
        <f>ROUND(I325*H325,2)</f>
        <v>0</v>
      </c>
      <c r="BL325" s="16" t="s">
        <v>132</v>
      </c>
      <c r="BM325" s="156" t="s">
        <v>501</v>
      </c>
    </row>
    <row r="326" spans="1:65" s="2" customFormat="1" ht="17.149999999999999">
      <c r="A326" s="31"/>
      <c r="B326" s="32"/>
      <c r="C326" s="31"/>
      <c r="D326" s="159" t="s">
        <v>148</v>
      </c>
      <c r="E326" s="31"/>
      <c r="F326" s="175" t="s">
        <v>502</v>
      </c>
      <c r="G326" s="31"/>
      <c r="H326" s="31"/>
      <c r="I326" s="176"/>
      <c r="J326" s="31"/>
      <c r="K326" s="31"/>
      <c r="L326" s="32"/>
      <c r="M326" s="177"/>
      <c r="N326" s="178"/>
      <c r="O326" s="57"/>
      <c r="P326" s="57"/>
      <c r="Q326" s="57"/>
      <c r="R326" s="57"/>
      <c r="S326" s="57"/>
      <c r="T326" s="58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6" t="s">
        <v>148</v>
      </c>
      <c r="AU326" s="16" t="s">
        <v>133</v>
      </c>
    </row>
    <row r="327" spans="1:65" s="13" customFormat="1">
      <c r="B327" s="158"/>
      <c r="D327" s="159" t="s">
        <v>134</v>
      </c>
      <c r="E327" s="160" t="s">
        <v>1</v>
      </c>
      <c r="F327" s="161" t="s">
        <v>160</v>
      </c>
      <c r="H327" s="162">
        <v>10</v>
      </c>
      <c r="I327" s="163"/>
      <c r="L327" s="158"/>
      <c r="M327" s="164"/>
      <c r="N327" s="165"/>
      <c r="O327" s="165"/>
      <c r="P327" s="165"/>
      <c r="Q327" s="165"/>
      <c r="R327" s="165"/>
      <c r="S327" s="165"/>
      <c r="T327" s="166"/>
      <c r="AT327" s="160" t="s">
        <v>134</v>
      </c>
      <c r="AU327" s="160" t="s">
        <v>133</v>
      </c>
      <c r="AV327" s="13" t="s">
        <v>83</v>
      </c>
      <c r="AW327" s="13" t="s">
        <v>30</v>
      </c>
      <c r="AX327" s="13" t="s">
        <v>73</v>
      </c>
      <c r="AY327" s="160" t="s">
        <v>124</v>
      </c>
    </row>
    <row r="328" spans="1:65" s="14" customFormat="1">
      <c r="B328" s="167"/>
      <c r="D328" s="159" t="s">
        <v>134</v>
      </c>
      <c r="E328" s="168" t="s">
        <v>1</v>
      </c>
      <c r="F328" s="169" t="s">
        <v>136</v>
      </c>
      <c r="H328" s="170">
        <v>10</v>
      </c>
      <c r="I328" s="171"/>
      <c r="L328" s="167"/>
      <c r="M328" s="172"/>
      <c r="N328" s="173"/>
      <c r="O328" s="173"/>
      <c r="P328" s="173"/>
      <c r="Q328" s="173"/>
      <c r="R328" s="173"/>
      <c r="S328" s="173"/>
      <c r="T328" s="174"/>
      <c r="AT328" s="168" t="s">
        <v>134</v>
      </c>
      <c r="AU328" s="168" t="s">
        <v>133</v>
      </c>
      <c r="AV328" s="14" t="s">
        <v>132</v>
      </c>
      <c r="AW328" s="14" t="s">
        <v>30</v>
      </c>
      <c r="AX328" s="14" t="s">
        <v>81</v>
      </c>
      <c r="AY328" s="168" t="s">
        <v>124</v>
      </c>
    </row>
    <row r="329" spans="1:65" s="12" customFormat="1" ht="20.9" customHeight="1">
      <c r="B329" s="130"/>
      <c r="D329" s="131" t="s">
        <v>72</v>
      </c>
      <c r="E329" s="141" t="s">
        <v>277</v>
      </c>
      <c r="F329" s="141" t="s">
        <v>503</v>
      </c>
      <c r="I329" s="133"/>
      <c r="J329" s="142">
        <f>BK329</f>
        <v>0</v>
      </c>
      <c r="L329" s="130"/>
      <c r="M329" s="135"/>
      <c r="N329" s="136"/>
      <c r="O329" s="136"/>
      <c r="P329" s="137">
        <f>P330</f>
        <v>0</v>
      </c>
      <c r="Q329" s="136"/>
      <c r="R329" s="137">
        <f>R330</f>
        <v>0</v>
      </c>
      <c r="S329" s="136"/>
      <c r="T329" s="138">
        <f>T330</f>
        <v>0</v>
      </c>
      <c r="AR329" s="131" t="s">
        <v>81</v>
      </c>
      <c r="AT329" s="139" t="s">
        <v>72</v>
      </c>
      <c r="AU329" s="139" t="s">
        <v>83</v>
      </c>
      <c r="AY329" s="131" t="s">
        <v>124</v>
      </c>
      <c r="BK329" s="140">
        <f>BK330</f>
        <v>0</v>
      </c>
    </row>
    <row r="330" spans="1:65" s="2" customFormat="1" ht="24.15" customHeight="1">
      <c r="A330" s="31"/>
      <c r="B330" s="143"/>
      <c r="C330" s="144" t="s">
        <v>274</v>
      </c>
      <c r="D330" s="144" t="s">
        <v>128</v>
      </c>
      <c r="E330" s="145" t="s">
        <v>504</v>
      </c>
      <c r="F330" s="146" t="s">
        <v>505</v>
      </c>
      <c r="G330" s="147" t="s">
        <v>182</v>
      </c>
      <c r="H330" s="148">
        <v>59.863</v>
      </c>
      <c r="I330" s="149"/>
      <c r="J330" s="150">
        <f>ROUND(I330*H330,2)</f>
        <v>0</v>
      </c>
      <c r="K330" s="151"/>
      <c r="L330" s="32"/>
      <c r="M330" s="152" t="s">
        <v>1</v>
      </c>
      <c r="N330" s="153" t="s">
        <v>38</v>
      </c>
      <c r="O330" s="57"/>
      <c r="P330" s="154">
        <f>O330*H330</f>
        <v>0</v>
      </c>
      <c r="Q330" s="154">
        <v>0</v>
      </c>
      <c r="R330" s="154">
        <f>Q330*H330</f>
        <v>0</v>
      </c>
      <c r="S330" s="154">
        <v>0</v>
      </c>
      <c r="T330" s="155">
        <f>S330*H330</f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56" t="s">
        <v>132</v>
      </c>
      <c r="AT330" s="156" t="s">
        <v>128</v>
      </c>
      <c r="AU330" s="156" t="s">
        <v>133</v>
      </c>
      <c r="AY330" s="16" t="s">
        <v>124</v>
      </c>
      <c r="BE330" s="157">
        <f>IF(N330="základní",J330,0)</f>
        <v>0</v>
      </c>
      <c r="BF330" s="157">
        <f>IF(N330="snížená",J330,0)</f>
        <v>0</v>
      </c>
      <c r="BG330" s="157">
        <f>IF(N330="zákl. přenesená",J330,0)</f>
        <v>0</v>
      </c>
      <c r="BH330" s="157">
        <f>IF(N330="sníž. přenesená",J330,0)</f>
        <v>0</v>
      </c>
      <c r="BI330" s="157">
        <f>IF(N330="nulová",J330,0)</f>
        <v>0</v>
      </c>
      <c r="BJ330" s="16" t="s">
        <v>81</v>
      </c>
      <c r="BK330" s="157">
        <f>ROUND(I330*H330,2)</f>
        <v>0</v>
      </c>
      <c r="BL330" s="16" t="s">
        <v>132</v>
      </c>
      <c r="BM330" s="156" t="s">
        <v>445</v>
      </c>
    </row>
    <row r="331" spans="1:65" s="12" customFormat="1" ht="22.85" customHeight="1">
      <c r="B331" s="130"/>
      <c r="D331" s="131" t="s">
        <v>72</v>
      </c>
      <c r="E331" s="141" t="s">
        <v>506</v>
      </c>
      <c r="F331" s="141" t="s">
        <v>507</v>
      </c>
      <c r="I331" s="133"/>
      <c r="J331" s="142">
        <f>BK331</f>
        <v>0</v>
      </c>
      <c r="L331" s="130"/>
      <c r="M331" s="135"/>
      <c r="N331" s="136"/>
      <c r="O331" s="136"/>
      <c r="P331" s="137">
        <f>SUM(P332:P335)</f>
        <v>0</v>
      </c>
      <c r="Q331" s="136"/>
      <c r="R331" s="137">
        <f>SUM(R332:R335)</f>
        <v>0</v>
      </c>
      <c r="S331" s="136"/>
      <c r="T331" s="138">
        <f>SUM(T332:T335)</f>
        <v>0</v>
      </c>
      <c r="AR331" s="131" t="s">
        <v>81</v>
      </c>
      <c r="AT331" s="139" t="s">
        <v>72</v>
      </c>
      <c r="AU331" s="139" t="s">
        <v>81</v>
      </c>
      <c r="AY331" s="131" t="s">
        <v>124</v>
      </c>
      <c r="BK331" s="140">
        <f>SUM(BK332:BK335)</f>
        <v>0</v>
      </c>
    </row>
    <row r="332" spans="1:65" s="2" customFormat="1" ht="33" customHeight="1">
      <c r="A332" s="31"/>
      <c r="B332" s="143"/>
      <c r="C332" s="144" t="s">
        <v>508</v>
      </c>
      <c r="D332" s="144" t="s">
        <v>128</v>
      </c>
      <c r="E332" s="145" t="s">
        <v>509</v>
      </c>
      <c r="F332" s="146" t="s">
        <v>510</v>
      </c>
      <c r="G332" s="147" t="s">
        <v>182</v>
      </c>
      <c r="H332" s="148">
        <v>22</v>
      </c>
      <c r="I332" s="149"/>
      <c r="J332" s="150">
        <f>ROUND(I332*H332,2)</f>
        <v>0</v>
      </c>
      <c r="K332" s="151"/>
      <c r="L332" s="32"/>
      <c r="M332" s="152" t="s">
        <v>1</v>
      </c>
      <c r="N332" s="153" t="s">
        <v>38</v>
      </c>
      <c r="O332" s="57"/>
      <c r="P332" s="154">
        <f>O332*H332</f>
        <v>0</v>
      </c>
      <c r="Q332" s="154">
        <v>0</v>
      </c>
      <c r="R332" s="154">
        <f>Q332*H332</f>
        <v>0</v>
      </c>
      <c r="S332" s="154">
        <v>0</v>
      </c>
      <c r="T332" s="155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56" t="s">
        <v>132</v>
      </c>
      <c r="AT332" s="156" t="s">
        <v>128</v>
      </c>
      <c r="AU332" s="156" t="s">
        <v>83</v>
      </c>
      <c r="AY332" s="16" t="s">
        <v>124</v>
      </c>
      <c r="BE332" s="157">
        <f>IF(N332="základní",J332,0)</f>
        <v>0</v>
      </c>
      <c r="BF332" s="157">
        <f>IF(N332="snížená",J332,0)</f>
        <v>0</v>
      </c>
      <c r="BG332" s="157">
        <f>IF(N332="zákl. přenesená",J332,0)</f>
        <v>0</v>
      </c>
      <c r="BH332" s="157">
        <f>IF(N332="sníž. přenesená",J332,0)</f>
        <v>0</v>
      </c>
      <c r="BI332" s="157">
        <f>IF(N332="nulová",J332,0)</f>
        <v>0</v>
      </c>
      <c r="BJ332" s="16" t="s">
        <v>81</v>
      </c>
      <c r="BK332" s="157">
        <f>ROUND(I332*H332,2)</f>
        <v>0</v>
      </c>
      <c r="BL332" s="16" t="s">
        <v>132</v>
      </c>
      <c r="BM332" s="156" t="s">
        <v>490</v>
      </c>
    </row>
    <row r="333" spans="1:65" s="2" customFormat="1" ht="25.75">
      <c r="A333" s="31"/>
      <c r="B333" s="32"/>
      <c r="C333" s="31"/>
      <c r="D333" s="159" t="s">
        <v>148</v>
      </c>
      <c r="E333" s="31"/>
      <c r="F333" s="175" t="s">
        <v>511</v>
      </c>
      <c r="G333" s="31"/>
      <c r="H333" s="31"/>
      <c r="I333" s="176"/>
      <c r="J333" s="31"/>
      <c r="K333" s="31"/>
      <c r="L333" s="32"/>
      <c r="M333" s="177"/>
      <c r="N333" s="178"/>
      <c r="O333" s="57"/>
      <c r="P333" s="57"/>
      <c r="Q333" s="57"/>
      <c r="R333" s="57"/>
      <c r="S333" s="57"/>
      <c r="T333" s="58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6" t="s">
        <v>148</v>
      </c>
      <c r="AU333" s="16" t="s">
        <v>83</v>
      </c>
    </row>
    <row r="334" spans="1:65" s="13" customFormat="1">
      <c r="B334" s="158"/>
      <c r="D334" s="159" t="s">
        <v>134</v>
      </c>
      <c r="E334" s="160" t="s">
        <v>1</v>
      </c>
      <c r="F334" s="161" t="s">
        <v>512</v>
      </c>
      <c r="H334" s="162">
        <v>22</v>
      </c>
      <c r="I334" s="163"/>
      <c r="L334" s="158"/>
      <c r="M334" s="164"/>
      <c r="N334" s="165"/>
      <c r="O334" s="165"/>
      <c r="P334" s="165"/>
      <c r="Q334" s="165"/>
      <c r="R334" s="165"/>
      <c r="S334" s="165"/>
      <c r="T334" s="166"/>
      <c r="AT334" s="160" t="s">
        <v>134</v>
      </c>
      <c r="AU334" s="160" t="s">
        <v>83</v>
      </c>
      <c r="AV334" s="13" t="s">
        <v>83</v>
      </c>
      <c r="AW334" s="13" t="s">
        <v>30</v>
      </c>
      <c r="AX334" s="13" t="s">
        <v>73</v>
      </c>
      <c r="AY334" s="160" t="s">
        <v>124</v>
      </c>
    </row>
    <row r="335" spans="1:65" s="14" customFormat="1">
      <c r="B335" s="167"/>
      <c r="D335" s="159" t="s">
        <v>134</v>
      </c>
      <c r="E335" s="168" t="s">
        <v>1</v>
      </c>
      <c r="F335" s="169" t="s">
        <v>136</v>
      </c>
      <c r="H335" s="170">
        <v>22</v>
      </c>
      <c r="I335" s="171"/>
      <c r="L335" s="167"/>
      <c r="M335" s="172"/>
      <c r="N335" s="173"/>
      <c r="O335" s="173"/>
      <c r="P335" s="173"/>
      <c r="Q335" s="173"/>
      <c r="R335" s="173"/>
      <c r="S335" s="173"/>
      <c r="T335" s="174"/>
      <c r="AT335" s="168" t="s">
        <v>134</v>
      </c>
      <c r="AU335" s="168" t="s">
        <v>83</v>
      </c>
      <c r="AV335" s="14" t="s">
        <v>132</v>
      </c>
      <c r="AW335" s="14" t="s">
        <v>30</v>
      </c>
      <c r="AX335" s="14" t="s">
        <v>81</v>
      </c>
      <c r="AY335" s="168" t="s">
        <v>124</v>
      </c>
    </row>
    <row r="336" spans="1:65" s="12" customFormat="1" ht="25.95" customHeight="1">
      <c r="B336" s="130"/>
      <c r="D336" s="131" t="s">
        <v>72</v>
      </c>
      <c r="E336" s="132" t="s">
        <v>513</v>
      </c>
      <c r="F336" s="132" t="s">
        <v>514</v>
      </c>
      <c r="I336" s="133"/>
      <c r="J336" s="134">
        <f>BK336</f>
        <v>0</v>
      </c>
      <c r="L336" s="130"/>
      <c r="M336" s="135"/>
      <c r="N336" s="136"/>
      <c r="O336" s="136"/>
      <c r="P336" s="137">
        <f>P337</f>
        <v>0</v>
      </c>
      <c r="Q336" s="136"/>
      <c r="R336" s="137">
        <f>R337</f>
        <v>6.7049999999999998E-2</v>
      </c>
      <c r="S336" s="136"/>
      <c r="T336" s="138">
        <f>T337</f>
        <v>0</v>
      </c>
      <c r="AR336" s="131" t="s">
        <v>83</v>
      </c>
      <c r="AT336" s="139" t="s">
        <v>72</v>
      </c>
      <c r="AU336" s="139" t="s">
        <v>73</v>
      </c>
      <c r="AY336" s="131" t="s">
        <v>124</v>
      </c>
      <c r="BK336" s="140">
        <f>BK337</f>
        <v>0</v>
      </c>
    </row>
    <row r="337" spans="1:65" s="12" customFormat="1" ht="22.85" customHeight="1">
      <c r="B337" s="130"/>
      <c r="D337" s="131" t="s">
        <v>72</v>
      </c>
      <c r="E337" s="141" t="s">
        <v>515</v>
      </c>
      <c r="F337" s="141" t="s">
        <v>516</v>
      </c>
      <c r="I337" s="133"/>
      <c r="J337" s="142">
        <f>BK337</f>
        <v>0</v>
      </c>
      <c r="L337" s="130"/>
      <c r="M337" s="135"/>
      <c r="N337" s="136"/>
      <c r="O337" s="136"/>
      <c r="P337" s="137">
        <f>SUM(P338:P351)</f>
        <v>0</v>
      </c>
      <c r="Q337" s="136"/>
      <c r="R337" s="137">
        <f>SUM(R338:R351)</f>
        <v>6.7049999999999998E-2</v>
      </c>
      <c r="S337" s="136"/>
      <c r="T337" s="138">
        <f>SUM(T338:T351)</f>
        <v>0</v>
      </c>
      <c r="AR337" s="131" t="s">
        <v>83</v>
      </c>
      <c r="AT337" s="139" t="s">
        <v>72</v>
      </c>
      <c r="AU337" s="139" t="s">
        <v>81</v>
      </c>
      <c r="AY337" s="131" t="s">
        <v>124</v>
      </c>
      <c r="BK337" s="140">
        <f>SUM(BK338:BK351)</f>
        <v>0</v>
      </c>
    </row>
    <row r="338" spans="1:65" s="2" customFormat="1" ht="24.15" customHeight="1">
      <c r="A338" s="31"/>
      <c r="B338" s="143"/>
      <c r="C338" s="144" t="s">
        <v>282</v>
      </c>
      <c r="D338" s="144" t="s">
        <v>128</v>
      </c>
      <c r="E338" s="145" t="s">
        <v>517</v>
      </c>
      <c r="F338" s="146" t="s">
        <v>518</v>
      </c>
      <c r="G338" s="147" t="s">
        <v>169</v>
      </c>
      <c r="H338" s="148">
        <v>15</v>
      </c>
      <c r="I338" s="149"/>
      <c r="J338" s="150">
        <f>ROUND(I338*H338,2)</f>
        <v>0</v>
      </c>
      <c r="K338" s="151"/>
      <c r="L338" s="32"/>
      <c r="M338" s="152" t="s">
        <v>1</v>
      </c>
      <c r="N338" s="153" t="s">
        <v>38</v>
      </c>
      <c r="O338" s="57"/>
      <c r="P338" s="154">
        <f>O338*H338</f>
        <v>0</v>
      </c>
      <c r="Q338" s="154">
        <v>2.3000000000000001E-4</v>
      </c>
      <c r="R338" s="154">
        <f>Q338*H338</f>
        <v>3.4499999999999999E-3</v>
      </c>
      <c r="S338" s="154">
        <v>0</v>
      </c>
      <c r="T338" s="155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56" t="s">
        <v>151</v>
      </c>
      <c r="AT338" s="156" t="s">
        <v>128</v>
      </c>
      <c r="AU338" s="156" t="s">
        <v>83</v>
      </c>
      <c r="AY338" s="16" t="s">
        <v>124</v>
      </c>
      <c r="BE338" s="157">
        <f>IF(N338="základní",J338,0)</f>
        <v>0</v>
      </c>
      <c r="BF338" s="157">
        <f>IF(N338="snížená",J338,0)</f>
        <v>0</v>
      </c>
      <c r="BG338" s="157">
        <f>IF(N338="zákl. přenesená",J338,0)</f>
        <v>0</v>
      </c>
      <c r="BH338" s="157">
        <f>IF(N338="sníž. přenesená",J338,0)</f>
        <v>0</v>
      </c>
      <c r="BI338" s="157">
        <f>IF(N338="nulová",J338,0)</f>
        <v>0</v>
      </c>
      <c r="BJ338" s="16" t="s">
        <v>81</v>
      </c>
      <c r="BK338" s="157">
        <f>ROUND(I338*H338,2)</f>
        <v>0</v>
      </c>
      <c r="BL338" s="16" t="s">
        <v>151</v>
      </c>
      <c r="BM338" s="156" t="s">
        <v>519</v>
      </c>
    </row>
    <row r="339" spans="1:65" s="13" customFormat="1">
      <c r="B339" s="158"/>
      <c r="D339" s="159" t="s">
        <v>134</v>
      </c>
      <c r="E339" s="160" t="s">
        <v>1</v>
      </c>
      <c r="F339" s="161" t="s">
        <v>520</v>
      </c>
      <c r="H339" s="162">
        <v>15</v>
      </c>
      <c r="I339" s="163"/>
      <c r="L339" s="158"/>
      <c r="M339" s="164"/>
      <c r="N339" s="165"/>
      <c r="O339" s="165"/>
      <c r="P339" s="165"/>
      <c r="Q339" s="165"/>
      <c r="R339" s="165"/>
      <c r="S339" s="165"/>
      <c r="T339" s="166"/>
      <c r="AT339" s="160" t="s">
        <v>134</v>
      </c>
      <c r="AU339" s="160" t="s">
        <v>83</v>
      </c>
      <c r="AV339" s="13" t="s">
        <v>83</v>
      </c>
      <c r="AW339" s="13" t="s">
        <v>30</v>
      </c>
      <c r="AX339" s="13" t="s">
        <v>73</v>
      </c>
      <c r="AY339" s="160" t="s">
        <v>124</v>
      </c>
    </row>
    <row r="340" spans="1:65" s="14" customFormat="1">
      <c r="B340" s="167"/>
      <c r="D340" s="159" t="s">
        <v>134</v>
      </c>
      <c r="E340" s="168" t="s">
        <v>1</v>
      </c>
      <c r="F340" s="169" t="s">
        <v>136</v>
      </c>
      <c r="H340" s="170">
        <v>15</v>
      </c>
      <c r="I340" s="171"/>
      <c r="L340" s="167"/>
      <c r="M340" s="172"/>
      <c r="N340" s="173"/>
      <c r="O340" s="173"/>
      <c r="P340" s="173"/>
      <c r="Q340" s="173"/>
      <c r="R340" s="173"/>
      <c r="S340" s="173"/>
      <c r="T340" s="174"/>
      <c r="AT340" s="168" t="s">
        <v>134</v>
      </c>
      <c r="AU340" s="168" t="s">
        <v>83</v>
      </c>
      <c r="AV340" s="14" t="s">
        <v>132</v>
      </c>
      <c r="AW340" s="14" t="s">
        <v>30</v>
      </c>
      <c r="AX340" s="14" t="s">
        <v>81</v>
      </c>
      <c r="AY340" s="168" t="s">
        <v>124</v>
      </c>
    </row>
    <row r="341" spans="1:65" s="2" customFormat="1" ht="24.15" customHeight="1">
      <c r="A341" s="31"/>
      <c r="B341" s="143"/>
      <c r="C341" s="144" t="s">
        <v>521</v>
      </c>
      <c r="D341" s="144" t="s">
        <v>128</v>
      </c>
      <c r="E341" s="145" t="s">
        <v>522</v>
      </c>
      <c r="F341" s="146" t="s">
        <v>523</v>
      </c>
      <c r="G341" s="147" t="s">
        <v>169</v>
      </c>
      <c r="H341" s="148">
        <v>15</v>
      </c>
      <c r="I341" s="149"/>
      <c r="J341" s="150">
        <f>ROUND(I341*H341,2)</f>
        <v>0</v>
      </c>
      <c r="K341" s="151"/>
      <c r="L341" s="32"/>
      <c r="M341" s="152" t="s">
        <v>1</v>
      </c>
      <c r="N341" s="153" t="s">
        <v>38</v>
      </c>
      <c r="O341" s="57"/>
      <c r="P341" s="154">
        <f>O341*H341</f>
        <v>0</v>
      </c>
      <c r="Q341" s="154">
        <v>1.8000000000000001E-4</v>
      </c>
      <c r="R341" s="154">
        <f>Q341*H341</f>
        <v>2.7000000000000001E-3</v>
      </c>
      <c r="S341" s="154">
        <v>0</v>
      </c>
      <c r="T341" s="155">
        <f>S341*H341</f>
        <v>0</v>
      </c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R341" s="156" t="s">
        <v>151</v>
      </c>
      <c r="AT341" s="156" t="s">
        <v>128</v>
      </c>
      <c r="AU341" s="156" t="s">
        <v>83</v>
      </c>
      <c r="AY341" s="16" t="s">
        <v>124</v>
      </c>
      <c r="BE341" s="157">
        <f>IF(N341="základní",J341,0)</f>
        <v>0</v>
      </c>
      <c r="BF341" s="157">
        <f>IF(N341="snížená",J341,0)</f>
        <v>0</v>
      </c>
      <c r="BG341" s="157">
        <f>IF(N341="zákl. přenesená",J341,0)</f>
        <v>0</v>
      </c>
      <c r="BH341" s="157">
        <f>IF(N341="sníž. přenesená",J341,0)</f>
        <v>0</v>
      </c>
      <c r="BI341" s="157">
        <f>IF(N341="nulová",J341,0)</f>
        <v>0</v>
      </c>
      <c r="BJ341" s="16" t="s">
        <v>81</v>
      </c>
      <c r="BK341" s="157">
        <f>ROUND(I341*H341,2)</f>
        <v>0</v>
      </c>
      <c r="BL341" s="16" t="s">
        <v>151</v>
      </c>
      <c r="BM341" s="156" t="s">
        <v>150</v>
      </c>
    </row>
    <row r="342" spans="1:65" s="13" customFormat="1">
      <c r="B342" s="158"/>
      <c r="D342" s="159" t="s">
        <v>134</v>
      </c>
      <c r="E342" s="160" t="s">
        <v>1</v>
      </c>
      <c r="F342" s="161" t="s">
        <v>520</v>
      </c>
      <c r="H342" s="162">
        <v>15</v>
      </c>
      <c r="I342" s="163"/>
      <c r="L342" s="158"/>
      <c r="M342" s="164"/>
      <c r="N342" s="165"/>
      <c r="O342" s="165"/>
      <c r="P342" s="165"/>
      <c r="Q342" s="165"/>
      <c r="R342" s="165"/>
      <c r="S342" s="165"/>
      <c r="T342" s="166"/>
      <c r="AT342" s="160" t="s">
        <v>134</v>
      </c>
      <c r="AU342" s="160" t="s">
        <v>83</v>
      </c>
      <c r="AV342" s="13" t="s">
        <v>83</v>
      </c>
      <c r="AW342" s="13" t="s">
        <v>30</v>
      </c>
      <c r="AX342" s="13" t="s">
        <v>73</v>
      </c>
      <c r="AY342" s="160" t="s">
        <v>124</v>
      </c>
    </row>
    <row r="343" spans="1:65" s="14" customFormat="1">
      <c r="B343" s="167"/>
      <c r="D343" s="159" t="s">
        <v>134</v>
      </c>
      <c r="E343" s="168" t="s">
        <v>1</v>
      </c>
      <c r="F343" s="169" t="s">
        <v>136</v>
      </c>
      <c r="H343" s="170">
        <v>15</v>
      </c>
      <c r="I343" s="171"/>
      <c r="L343" s="167"/>
      <c r="M343" s="172"/>
      <c r="N343" s="173"/>
      <c r="O343" s="173"/>
      <c r="P343" s="173"/>
      <c r="Q343" s="173"/>
      <c r="R343" s="173"/>
      <c r="S343" s="173"/>
      <c r="T343" s="174"/>
      <c r="AT343" s="168" t="s">
        <v>134</v>
      </c>
      <c r="AU343" s="168" t="s">
        <v>83</v>
      </c>
      <c r="AV343" s="14" t="s">
        <v>132</v>
      </c>
      <c r="AW343" s="14" t="s">
        <v>30</v>
      </c>
      <c r="AX343" s="14" t="s">
        <v>81</v>
      </c>
      <c r="AY343" s="168" t="s">
        <v>124</v>
      </c>
    </row>
    <row r="344" spans="1:65" s="2" customFormat="1" ht="24.15" customHeight="1">
      <c r="A344" s="31"/>
      <c r="B344" s="143"/>
      <c r="C344" s="144" t="s">
        <v>396</v>
      </c>
      <c r="D344" s="144" t="s">
        <v>128</v>
      </c>
      <c r="E344" s="145" t="s">
        <v>524</v>
      </c>
      <c r="F344" s="146" t="s">
        <v>525</v>
      </c>
      <c r="G344" s="147" t="s">
        <v>169</v>
      </c>
      <c r="H344" s="148">
        <v>15</v>
      </c>
      <c r="I344" s="149"/>
      <c r="J344" s="150">
        <f>ROUND(I344*H344,2)</f>
        <v>0</v>
      </c>
      <c r="K344" s="151"/>
      <c r="L344" s="32"/>
      <c r="M344" s="152" t="s">
        <v>1</v>
      </c>
      <c r="N344" s="153" t="s">
        <v>38</v>
      </c>
      <c r="O344" s="57"/>
      <c r="P344" s="154">
        <f>O344*H344</f>
        <v>0</v>
      </c>
      <c r="Q344" s="154">
        <v>1.6000000000000001E-4</v>
      </c>
      <c r="R344" s="154">
        <f>Q344*H344</f>
        <v>2.4000000000000002E-3</v>
      </c>
      <c r="S344" s="154">
        <v>0</v>
      </c>
      <c r="T344" s="155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56" t="s">
        <v>151</v>
      </c>
      <c r="AT344" s="156" t="s">
        <v>128</v>
      </c>
      <c r="AU344" s="156" t="s">
        <v>83</v>
      </c>
      <c r="AY344" s="16" t="s">
        <v>124</v>
      </c>
      <c r="BE344" s="157">
        <f>IF(N344="základní",J344,0)</f>
        <v>0</v>
      </c>
      <c r="BF344" s="157">
        <f>IF(N344="snížená",J344,0)</f>
        <v>0</v>
      </c>
      <c r="BG344" s="157">
        <f>IF(N344="zákl. přenesená",J344,0)</f>
        <v>0</v>
      </c>
      <c r="BH344" s="157">
        <f>IF(N344="sníž. přenesená",J344,0)</f>
        <v>0</v>
      </c>
      <c r="BI344" s="157">
        <f>IF(N344="nulová",J344,0)</f>
        <v>0</v>
      </c>
      <c r="BJ344" s="16" t="s">
        <v>81</v>
      </c>
      <c r="BK344" s="157">
        <f>ROUND(I344*H344,2)</f>
        <v>0</v>
      </c>
      <c r="BL344" s="16" t="s">
        <v>151</v>
      </c>
      <c r="BM344" s="156" t="s">
        <v>526</v>
      </c>
    </row>
    <row r="345" spans="1:65" s="13" customFormat="1">
      <c r="B345" s="158"/>
      <c r="D345" s="159" t="s">
        <v>134</v>
      </c>
      <c r="E345" s="160" t="s">
        <v>1</v>
      </c>
      <c r="F345" s="161" t="s">
        <v>520</v>
      </c>
      <c r="H345" s="162">
        <v>15</v>
      </c>
      <c r="I345" s="163"/>
      <c r="L345" s="158"/>
      <c r="M345" s="164"/>
      <c r="N345" s="165"/>
      <c r="O345" s="165"/>
      <c r="P345" s="165"/>
      <c r="Q345" s="165"/>
      <c r="R345" s="165"/>
      <c r="S345" s="165"/>
      <c r="T345" s="166"/>
      <c r="AT345" s="160" t="s">
        <v>134</v>
      </c>
      <c r="AU345" s="160" t="s">
        <v>83</v>
      </c>
      <c r="AV345" s="13" t="s">
        <v>83</v>
      </c>
      <c r="AW345" s="13" t="s">
        <v>30</v>
      </c>
      <c r="AX345" s="13" t="s">
        <v>73</v>
      </c>
      <c r="AY345" s="160" t="s">
        <v>124</v>
      </c>
    </row>
    <row r="346" spans="1:65" s="14" customFormat="1">
      <c r="B346" s="167"/>
      <c r="D346" s="159" t="s">
        <v>134</v>
      </c>
      <c r="E346" s="168" t="s">
        <v>1</v>
      </c>
      <c r="F346" s="169" t="s">
        <v>136</v>
      </c>
      <c r="H346" s="170">
        <v>15</v>
      </c>
      <c r="I346" s="171"/>
      <c r="L346" s="167"/>
      <c r="M346" s="172"/>
      <c r="N346" s="173"/>
      <c r="O346" s="173"/>
      <c r="P346" s="173"/>
      <c r="Q346" s="173"/>
      <c r="R346" s="173"/>
      <c r="S346" s="173"/>
      <c r="T346" s="174"/>
      <c r="AT346" s="168" t="s">
        <v>134</v>
      </c>
      <c r="AU346" s="168" t="s">
        <v>83</v>
      </c>
      <c r="AV346" s="14" t="s">
        <v>132</v>
      </c>
      <c r="AW346" s="14" t="s">
        <v>30</v>
      </c>
      <c r="AX346" s="14" t="s">
        <v>81</v>
      </c>
      <c r="AY346" s="168" t="s">
        <v>124</v>
      </c>
    </row>
    <row r="347" spans="1:65" s="2" customFormat="1" ht="24.15" customHeight="1">
      <c r="A347" s="31"/>
      <c r="B347" s="143"/>
      <c r="C347" s="144" t="s">
        <v>527</v>
      </c>
      <c r="D347" s="144" t="s">
        <v>128</v>
      </c>
      <c r="E347" s="145" t="s">
        <v>528</v>
      </c>
      <c r="F347" s="146" t="s">
        <v>529</v>
      </c>
      <c r="G347" s="147" t="s">
        <v>169</v>
      </c>
      <c r="H347" s="148">
        <v>15</v>
      </c>
      <c r="I347" s="149"/>
      <c r="J347" s="150">
        <f>ROUND(I347*H347,2)</f>
        <v>0</v>
      </c>
      <c r="K347" s="151"/>
      <c r="L347" s="32"/>
      <c r="M347" s="152" t="s">
        <v>1</v>
      </c>
      <c r="N347" s="153" t="s">
        <v>38</v>
      </c>
      <c r="O347" s="57"/>
      <c r="P347" s="154">
        <f>O347*H347</f>
        <v>0</v>
      </c>
      <c r="Q347" s="154">
        <v>5.4000000000000001E-4</v>
      </c>
      <c r="R347" s="154">
        <f>Q347*H347</f>
        <v>8.0999999999999996E-3</v>
      </c>
      <c r="S347" s="154">
        <v>0</v>
      </c>
      <c r="T347" s="155">
        <f>S347*H347</f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56" t="s">
        <v>151</v>
      </c>
      <c r="AT347" s="156" t="s">
        <v>128</v>
      </c>
      <c r="AU347" s="156" t="s">
        <v>83</v>
      </c>
      <c r="AY347" s="16" t="s">
        <v>124</v>
      </c>
      <c r="BE347" s="157">
        <f>IF(N347="základní",J347,0)</f>
        <v>0</v>
      </c>
      <c r="BF347" s="157">
        <f>IF(N347="snížená",J347,0)</f>
        <v>0</v>
      </c>
      <c r="BG347" s="157">
        <f>IF(N347="zákl. přenesená",J347,0)</f>
        <v>0</v>
      </c>
      <c r="BH347" s="157">
        <f>IF(N347="sníž. přenesená",J347,0)</f>
        <v>0</v>
      </c>
      <c r="BI347" s="157">
        <f>IF(N347="nulová",J347,0)</f>
        <v>0</v>
      </c>
      <c r="BJ347" s="16" t="s">
        <v>81</v>
      </c>
      <c r="BK347" s="157">
        <f>ROUND(I347*H347,2)</f>
        <v>0</v>
      </c>
      <c r="BL347" s="16" t="s">
        <v>151</v>
      </c>
      <c r="BM347" s="156" t="s">
        <v>530</v>
      </c>
    </row>
    <row r="348" spans="1:65" s="13" customFormat="1">
      <c r="B348" s="158"/>
      <c r="D348" s="159" t="s">
        <v>134</v>
      </c>
      <c r="E348" s="160" t="s">
        <v>1</v>
      </c>
      <c r="F348" s="161" t="s">
        <v>520</v>
      </c>
      <c r="H348" s="162">
        <v>15</v>
      </c>
      <c r="I348" s="163"/>
      <c r="L348" s="158"/>
      <c r="M348" s="164"/>
      <c r="N348" s="165"/>
      <c r="O348" s="165"/>
      <c r="P348" s="165"/>
      <c r="Q348" s="165"/>
      <c r="R348" s="165"/>
      <c r="S348" s="165"/>
      <c r="T348" s="166"/>
      <c r="AT348" s="160" t="s">
        <v>134</v>
      </c>
      <c r="AU348" s="160" t="s">
        <v>83</v>
      </c>
      <c r="AV348" s="13" t="s">
        <v>83</v>
      </c>
      <c r="AW348" s="13" t="s">
        <v>30</v>
      </c>
      <c r="AX348" s="13" t="s">
        <v>73</v>
      </c>
      <c r="AY348" s="160" t="s">
        <v>124</v>
      </c>
    </row>
    <row r="349" spans="1:65" s="14" customFormat="1">
      <c r="B349" s="167"/>
      <c r="D349" s="159" t="s">
        <v>134</v>
      </c>
      <c r="E349" s="168" t="s">
        <v>1</v>
      </c>
      <c r="F349" s="169" t="s">
        <v>136</v>
      </c>
      <c r="H349" s="170">
        <v>15</v>
      </c>
      <c r="I349" s="171"/>
      <c r="L349" s="167"/>
      <c r="M349" s="172"/>
      <c r="N349" s="173"/>
      <c r="O349" s="173"/>
      <c r="P349" s="173"/>
      <c r="Q349" s="173"/>
      <c r="R349" s="173"/>
      <c r="S349" s="173"/>
      <c r="T349" s="174"/>
      <c r="AT349" s="168" t="s">
        <v>134</v>
      </c>
      <c r="AU349" s="168" t="s">
        <v>83</v>
      </c>
      <c r="AV349" s="14" t="s">
        <v>132</v>
      </c>
      <c r="AW349" s="14" t="s">
        <v>30</v>
      </c>
      <c r="AX349" s="14" t="s">
        <v>81</v>
      </c>
      <c r="AY349" s="168" t="s">
        <v>124</v>
      </c>
    </row>
    <row r="350" spans="1:65" s="2" customFormat="1" ht="24.15" customHeight="1">
      <c r="A350" s="31"/>
      <c r="B350" s="143"/>
      <c r="C350" s="144" t="s">
        <v>402</v>
      </c>
      <c r="D350" s="144" t="s">
        <v>128</v>
      </c>
      <c r="E350" s="145" t="s">
        <v>531</v>
      </c>
      <c r="F350" s="146" t="s">
        <v>532</v>
      </c>
      <c r="G350" s="147" t="s">
        <v>169</v>
      </c>
      <c r="H350" s="148">
        <v>15</v>
      </c>
      <c r="I350" s="149"/>
      <c r="J350" s="150">
        <f>ROUND(I350*H350,2)</f>
        <v>0</v>
      </c>
      <c r="K350" s="151"/>
      <c r="L350" s="32"/>
      <c r="M350" s="152" t="s">
        <v>1</v>
      </c>
      <c r="N350" s="153" t="s">
        <v>38</v>
      </c>
      <c r="O350" s="57"/>
      <c r="P350" s="154">
        <f>O350*H350</f>
        <v>0</v>
      </c>
      <c r="Q350" s="154">
        <v>3.3600000000000001E-3</v>
      </c>
      <c r="R350" s="154">
        <f>Q350*H350</f>
        <v>5.04E-2</v>
      </c>
      <c r="S350" s="154">
        <v>0</v>
      </c>
      <c r="T350" s="155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56" t="s">
        <v>151</v>
      </c>
      <c r="AT350" s="156" t="s">
        <v>128</v>
      </c>
      <c r="AU350" s="156" t="s">
        <v>83</v>
      </c>
      <c r="AY350" s="16" t="s">
        <v>124</v>
      </c>
      <c r="BE350" s="157">
        <f>IF(N350="základní",J350,0)</f>
        <v>0</v>
      </c>
      <c r="BF350" s="157">
        <f>IF(N350="snížená",J350,0)</f>
        <v>0</v>
      </c>
      <c r="BG350" s="157">
        <f>IF(N350="zákl. přenesená",J350,0)</f>
        <v>0</v>
      </c>
      <c r="BH350" s="157">
        <f>IF(N350="sníž. přenesená",J350,0)</f>
        <v>0</v>
      </c>
      <c r="BI350" s="157">
        <f>IF(N350="nulová",J350,0)</f>
        <v>0</v>
      </c>
      <c r="BJ350" s="16" t="s">
        <v>81</v>
      </c>
      <c r="BK350" s="157">
        <f>ROUND(I350*H350,2)</f>
        <v>0</v>
      </c>
      <c r="BL350" s="16" t="s">
        <v>151</v>
      </c>
      <c r="BM350" s="156" t="s">
        <v>533</v>
      </c>
    </row>
    <row r="351" spans="1:65" s="13" customFormat="1">
      <c r="B351" s="158"/>
      <c r="D351" s="159" t="s">
        <v>134</v>
      </c>
      <c r="E351" s="160" t="s">
        <v>1</v>
      </c>
      <c r="F351" s="161" t="s">
        <v>520</v>
      </c>
      <c r="H351" s="162">
        <v>15</v>
      </c>
      <c r="I351" s="163"/>
      <c r="L351" s="158"/>
      <c r="M351" s="179"/>
      <c r="N351" s="180"/>
      <c r="O351" s="180"/>
      <c r="P351" s="180"/>
      <c r="Q351" s="180"/>
      <c r="R351" s="180"/>
      <c r="S351" s="180"/>
      <c r="T351" s="181"/>
      <c r="AT351" s="160" t="s">
        <v>134</v>
      </c>
      <c r="AU351" s="160" t="s">
        <v>83</v>
      </c>
      <c r="AV351" s="13" t="s">
        <v>83</v>
      </c>
      <c r="AW351" s="13" t="s">
        <v>30</v>
      </c>
      <c r="AX351" s="13" t="s">
        <v>81</v>
      </c>
      <c r="AY351" s="160" t="s">
        <v>124</v>
      </c>
    </row>
    <row r="352" spans="1:65" s="2" customFormat="1" ht="7" customHeight="1">
      <c r="A352" s="31"/>
      <c r="B352" s="46"/>
      <c r="C352" s="47"/>
      <c r="D352" s="47"/>
      <c r="E352" s="47"/>
      <c r="F352" s="47"/>
      <c r="G352" s="47"/>
      <c r="H352" s="47"/>
      <c r="I352" s="47"/>
      <c r="J352" s="47"/>
      <c r="K352" s="47"/>
      <c r="L352" s="32"/>
      <c r="M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</row>
  </sheetData>
  <autoFilter ref="C141:K351" xr:uid="{00000000-0009-0000-0000-000003000000}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4"/>
  <sheetViews>
    <sheetView showGridLines="0" workbookViewId="0"/>
  </sheetViews>
  <sheetFormatPr defaultRowHeight="10.3"/>
  <cols>
    <col min="1" max="1" width="8.36328125" style="1" customWidth="1"/>
    <col min="2" max="2" width="1.1796875" style="1" customWidth="1"/>
    <col min="3" max="3" width="4.1796875" style="1" customWidth="1"/>
    <col min="4" max="4" width="4.36328125" style="1" customWidth="1"/>
    <col min="5" max="5" width="17.1796875" style="1" customWidth="1"/>
    <col min="6" max="6" width="50.81640625" style="1" customWidth="1"/>
    <col min="7" max="7" width="7.453125" style="1" customWidth="1"/>
    <col min="8" max="8" width="14" style="1" customWidth="1"/>
    <col min="9" max="9" width="15.81640625" style="1" customWidth="1"/>
    <col min="10" max="10" width="22.36328125" style="1" customWidth="1"/>
    <col min="11" max="11" width="22.36328125" style="1" hidden="1" customWidth="1"/>
    <col min="12" max="12" width="9.36328125" style="1" customWidth="1"/>
    <col min="13" max="13" width="10.81640625" style="1" hidden="1" customWidth="1"/>
    <col min="14" max="14" width="9.36328125" style="1" hidden="1"/>
    <col min="15" max="20" width="14.1796875" style="1" hidden="1" customWidth="1"/>
    <col min="21" max="21" width="16.36328125" style="1" hidden="1" customWidth="1"/>
    <col min="22" max="22" width="12.36328125" style="1" customWidth="1"/>
    <col min="23" max="23" width="16.36328125" style="1" customWidth="1"/>
    <col min="24" max="24" width="12.36328125" style="1" customWidth="1"/>
    <col min="25" max="25" width="15" style="1" customWidth="1"/>
    <col min="26" max="26" width="11" style="1" customWidth="1"/>
    <col min="27" max="27" width="15" style="1" customWidth="1"/>
    <col min="28" max="28" width="16.36328125" style="1" customWidth="1"/>
    <col min="29" max="29" width="11" style="1" customWidth="1"/>
    <col min="30" max="30" width="15" style="1" customWidth="1"/>
    <col min="31" max="31" width="16.36328125" style="1" customWidth="1"/>
    <col min="44" max="65" width="9.36328125" style="1" hidden="1"/>
  </cols>
  <sheetData>
    <row r="2" spans="1:46" s="1" customFormat="1" ht="37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91</v>
      </c>
    </row>
    <row r="3" spans="1:46" s="1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2" t="str">
        <f>'Rekapitulace stavby'!K6</f>
        <v>Revitalizace vodní nádrže k.ú. Vratíkov</v>
      </c>
      <c r="F7" s="243"/>
      <c r="G7" s="243"/>
      <c r="H7" s="243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2" t="s">
        <v>534</v>
      </c>
      <c r="F9" s="241"/>
      <c r="G9" s="241"/>
      <c r="H9" s="241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45816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5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4" t="str">
        <f>'Rekapitulace stavby'!E14</f>
        <v>Vyplň údaj</v>
      </c>
      <c r="F18" s="214"/>
      <c r="G18" s="214"/>
      <c r="H18" s="214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8" t="s">
        <v>1</v>
      </c>
      <c r="F27" s="218"/>
      <c r="G27" s="218"/>
      <c r="H27" s="21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ROUND(J123,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97" t="s">
        <v>37</v>
      </c>
      <c r="E33" s="26" t="s">
        <v>38</v>
      </c>
      <c r="F33" s="98">
        <f>ROUND((SUM(BE123:BE153)),  2)</f>
        <v>0</v>
      </c>
      <c r="G33" s="31"/>
      <c r="H33" s="31"/>
      <c r="I33" s="99">
        <v>0.21</v>
      </c>
      <c r="J33" s="98">
        <f>ROUND(((SUM(BE123:BE153))*I33),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26" t="s">
        <v>39</v>
      </c>
      <c r="F34" s="98">
        <f>ROUND((SUM(BF123:BF153)),  2)</f>
        <v>0</v>
      </c>
      <c r="G34" s="31"/>
      <c r="H34" s="31"/>
      <c r="I34" s="99">
        <v>0.15</v>
      </c>
      <c r="J34" s="98">
        <f>ROUND(((SUM(BF123:BF153))*I34),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40</v>
      </c>
      <c r="F35" s="98">
        <f>ROUND((SUM(BG123:BG153)),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41</v>
      </c>
      <c r="F36" s="98">
        <f>ROUND((SUM(BH123:BH153)),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42</v>
      </c>
      <c r="F37" s="98">
        <f>ROUND((SUM(BI123:BI153)),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4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4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4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7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2" t="str">
        <f>E7</f>
        <v>Revitalizace vodní nádrže k.ú. Vratíkov</v>
      </c>
      <c r="F85" s="243"/>
      <c r="G85" s="243"/>
      <c r="H85" s="24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2" t="str">
        <f>E9</f>
        <v>018-Vra-04 - SO-04 Bezpečnostní přeliv</v>
      </c>
      <c r="F87" s="241"/>
      <c r="G87" s="241"/>
      <c r="H87" s="241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Vratíkov</v>
      </c>
      <c r="G89" s="31"/>
      <c r="H89" s="31"/>
      <c r="I89" s="26" t="s">
        <v>22</v>
      </c>
      <c r="J89" s="54">
        <f>IF(J12="","",J12)</f>
        <v>45816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5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J123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5" customHeight="1">
      <c r="B97" s="111"/>
      <c r="D97" s="112" t="s">
        <v>104</v>
      </c>
      <c r="E97" s="113"/>
      <c r="F97" s="113"/>
      <c r="G97" s="113"/>
      <c r="H97" s="113"/>
      <c r="I97" s="113"/>
      <c r="J97" s="114">
        <f>J124</f>
        <v>0</v>
      </c>
      <c r="L97" s="111"/>
    </row>
    <row r="98" spans="1:31" s="10" customFormat="1" ht="19.95" customHeight="1">
      <c r="B98" s="115"/>
      <c r="D98" s="116" t="s">
        <v>105</v>
      </c>
      <c r="E98" s="117"/>
      <c r="F98" s="117"/>
      <c r="G98" s="117"/>
      <c r="H98" s="117"/>
      <c r="I98" s="117"/>
      <c r="J98" s="118">
        <f>J125</f>
        <v>0</v>
      </c>
      <c r="L98" s="115"/>
    </row>
    <row r="99" spans="1:31" s="10" customFormat="1" ht="14.9" customHeight="1">
      <c r="B99" s="115"/>
      <c r="D99" s="116" t="s">
        <v>108</v>
      </c>
      <c r="E99" s="117"/>
      <c r="F99" s="117"/>
      <c r="G99" s="117"/>
      <c r="H99" s="117"/>
      <c r="I99" s="117"/>
      <c r="J99" s="118">
        <f>J126</f>
        <v>0</v>
      </c>
      <c r="L99" s="115"/>
    </row>
    <row r="100" spans="1:31" s="10" customFormat="1" ht="19.95" customHeight="1">
      <c r="B100" s="115"/>
      <c r="D100" s="116" t="s">
        <v>187</v>
      </c>
      <c r="E100" s="117"/>
      <c r="F100" s="117"/>
      <c r="G100" s="117"/>
      <c r="H100" s="117"/>
      <c r="I100" s="117"/>
      <c r="J100" s="118">
        <f>J139</f>
        <v>0</v>
      </c>
      <c r="L100" s="115"/>
    </row>
    <row r="101" spans="1:31" s="10" customFormat="1" ht="14.9" customHeight="1">
      <c r="B101" s="115"/>
      <c r="D101" s="116" t="s">
        <v>189</v>
      </c>
      <c r="E101" s="117"/>
      <c r="F101" s="117"/>
      <c r="G101" s="117"/>
      <c r="H101" s="117"/>
      <c r="I101" s="117"/>
      <c r="J101" s="118">
        <f>J140</f>
        <v>0</v>
      </c>
      <c r="L101" s="115"/>
    </row>
    <row r="102" spans="1:31" s="10" customFormat="1" ht="19.95" customHeight="1">
      <c r="B102" s="115"/>
      <c r="D102" s="116" t="s">
        <v>291</v>
      </c>
      <c r="E102" s="117"/>
      <c r="F102" s="117"/>
      <c r="G102" s="117"/>
      <c r="H102" s="117"/>
      <c r="I102" s="117"/>
      <c r="J102" s="118">
        <f>J151</f>
        <v>0</v>
      </c>
      <c r="L102" s="115"/>
    </row>
    <row r="103" spans="1:31" s="10" customFormat="1" ht="14.9" customHeight="1">
      <c r="B103" s="115"/>
      <c r="D103" s="116" t="s">
        <v>296</v>
      </c>
      <c r="E103" s="117"/>
      <c r="F103" s="117"/>
      <c r="G103" s="117"/>
      <c r="H103" s="117"/>
      <c r="I103" s="117"/>
      <c r="J103" s="118">
        <f>J152</f>
        <v>0</v>
      </c>
      <c r="L103" s="115"/>
    </row>
    <row r="104" spans="1:31" s="2" customFormat="1" ht="21.75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7" customHeight="1">
      <c r="A105" s="31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7" customHeight="1">
      <c r="A109" s="31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5" customHeight="1">
      <c r="A110" s="31"/>
      <c r="B110" s="32"/>
      <c r="C110" s="20" t="s">
        <v>109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7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42" t="str">
        <f>E7</f>
        <v>Revitalizace vodní nádrže k.ú. Vratíkov</v>
      </c>
      <c r="F113" s="243"/>
      <c r="G113" s="243"/>
      <c r="H113" s="243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97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32" t="str">
        <f>E9</f>
        <v>018-Vra-04 - SO-04 Bezpečnostní přeliv</v>
      </c>
      <c r="F115" s="241"/>
      <c r="G115" s="241"/>
      <c r="H115" s="24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7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20</v>
      </c>
      <c r="D117" s="31"/>
      <c r="E117" s="31"/>
      <c r="F117" s="24" t="str">
        <f>F12</f>
        <v>Vratíkov</v>
      </c>
      <c r="G117" s="31"/>
      <c r="H117" s="31"/>
      <c r="I117" s="26" t="s">
        <v>22</v>
      </c>
      <c r="J117" s="54">
        <f>IF(J12="","",J12)</f>
        <v>45816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7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15" customHeight="1">
      <c r="A119" s="31"/>
      <c r="B119" s="32"/>
      <c r="C119" s="26" t="s">
        <v>23</v>
      </c>
      <c r="D119" s="31"/>
      <c r="E119" s="31"/>
      <c r="F119" s="24" t="str">
        <f>E15</f>
        <v xml:space="preserve"> </v>
      </c>
      <c r="G119" s="31"/>
      <c r="H119" s="31"/>
      <c r="I119" s="26" t="s">
        <v>29</v>
      </c>
      <c r="J119" s="29" t="str">
        <f>E21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15" customHeight="1">
      <c r="A120" s="31"/>
      <c r="B120" s="32"/>
      <c r="C120" s="26" t="s">
        <v>27</v>
      </c>
      <c r="D120" s="31"/>
      <c r="E120" s="31"/>
      <c r="F120" s="24" t="str">
        <f>IF(E18="","",E18)</f>
        <v>Vyplň údaj</v>
      </c>
      <c r="G120" s="31"/>
      <c r="H120" s="31"/>
      <c r="I120" s="26" t="s">
        <v>31</v>
      </c>
      <c r="J120" s="29" t="str">
        <f>E24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19"/>
      <c r="B122" s="120"/>
      <c r="C122" s="121" t="s">
        <v>110</v>
      </c>
      <c r="D122" s="122" t="s">
        <v>58</v>
      </c>
      <c r="E122" s="122" t="s">
        <v>54</v>
      </c>
      <c r="F122" s="122" t="s">
        <v>55</v>
      </c>
      <c r="G122" s="122" t="s">
        <v>111</v>
      </c>
      <c r="H122" s="122" t="s">
        <v>112</v>
      </c>
      <c r="I122" s="122" t="s">
        <v>113</v>
      </c>
      <c r="J122" s="123" t="s">
        <v>101</v>
      </c>
      <c r="K122" s="124" t="s">
        <v>114</v>
      </c>
      <c r="L122" s="125"/>
      <c r="M122" s="61" t="s">
        <v>1</v>
      </c>
      <c r="N122" s="62" t="s">
        <v>37</v>
      </c>
      <c r="O122" s="62" t="s">
        <v>115</v>
      </c>
      <c r="P122" s="62" t="s">
        <v>116</v>
      </c>
      <c r="Q122" s="62" t="s">
        <v>117</v>
      </c>
      <c r="R122" s="62" t="s">
        <v>118</v>
      </c>
      <c r="S122" s="62" t="s">
        <v>119</v>
      </c>
      <c r="T122" s="63" t="s">
        <v>120</v>
      </c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</row>
    <row r="123" spans="1:65" s="2" customFormat="1" ht="22.85" customHeight="1">
      <c r="A123" s="31"/>
      <c r="B123" s="32"/>
      <c r="C123" s="68" t="s">
        <v>121</v>
      </c>
      <c r="D123" s="31"/>
      <c r="E123" s="31"/>
      <c r="F123" s="31"/>
      <c r="G123" s="31"/>
      <c r="H123" s="31"/>
      <c r="I123" s="31"/>
      <c r="J123" s="126">
        <f>BK123</f>
        <v>0</v>
      </c>
      <c r="K123" s="31"/>
      <c r="L123" s="32"/>
      <c r="M123" s="64"/>
      <c r="N123" s="55"/>
      <c r="O123" s="65"/>
      <c r="P123" s="127">
        <f>P124</f>
        <v>0</v>
      </c>
      <c r="Q123" s="65"/>
      <c r="R123" s="127">
        <f>R124</f>
        <v>106.25492399999999</v>
      </c>
      <c r="S123" s="65"/>
      <c r="T123" s="128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72</v>
      </c>
      <c r="AU123" s="16" t="s">
        <v>103</v>
      </c>
      <c r="BK123" s="129">
        <f>BK124</f>
        <v>0</v>
      </c>
    </row>
    <row r="124" spans="1:65" s="12" customFormat="1" ht="25.95" customHeight="1">
      <c r="B124" s="130"/>
      <c r="D124" s="131" t="s">
        <v>72</v>
      </c>
      <c r="E124" s="132" t="s">
        <v>122</v>
      </c>
      <c r="F124" s="132" t="s">
        <v>123</v>
      </c>
      <c r="I124" s="133"/>
      <c r="J124" s="134">
        <f>BK124</f>
        <v>0</v>
      </c>
      <c r="L124" s="130"/>
      <c r="M124" s="135"/>
      <c r="N124" s="136"/>
      <c r="O124" s="136"/>
      <c r="P124" s="137">
        <f>P125+P139+P151</f>
        <v>0</v>
      </c>
      <c r="Q124" s="136"/>
      <c r="R124" s="137">
        <f>R125+R139+R151</f>
        <v>106.25492399999999</v>
      </c>
      <c r="S124" s="136"/>
      <c r="T124" s="138">
        <f>T125+T139+T151</f>
        <v>0</v>
      </c>
      <c r="AR124" s="131" t="s">
        <v>81</v>
      </c>
      <c r="AT124" s="139" t="s">
        <v>72</v>
      </c>
      <c r="AU124" s="139" t="s">
        <v>73</v>
      </c>
      <c r="AY124" s="131" t="s">
        <v>124</v>
      </c>
      <c r="BK124" s="140">
        <f>BK125+BK139+BK151</f>
        <v>0</v>
      </c>
    </row>
    <row r="125" spans="1:65" s="12" customFormat="1" ht="22.85" customHeight="1">
      <c r="B125" s="130"/>
      <c r="D125" s="131" t="s">
        <v>72</v>
      </c>
      <c r="E125" s="141" t="s">
        <v>81</v>
      </c>
      <c r="F125" s="141" t="s">
        <v>125</v>
      </c>
      <c r="I125" s="133"/>
      <c r="J125" s="142">
        <f>BK125</f>
        <v>0</v>
      </c>
      <c r="L125" s="130"/>
      <c r="M125" s="135"/>
      <c r="N125" s="136"/>
      <c r="O125" s="136"/>
      <c r="P125" s="137">
        <f>P126</f>
        <v>0</v>
      </c>
      <c r="Q125" s="136"/>
      <c r="R125" s="137">
        <f>R126</f>
        <v>2.04E-4</v>
      </c>
      <c r="S125" s="136"/>
      <c r="T125" s="138">
        <f>T126</f>
        <v>0</v>
      </c>
      <c r="AR125" s="131" t="s">
        <v>81</v>
      </c>
      <c r="AT125" s="139" t="s">
        <v>72</v>
      </c>
      <c r="AU125" s="139" t="s">
        <v>81</v>
      </c>
      <c r="AY125" s="131" t="s">
        <v>124</v>
      </c>
      <c r="BK125" s="140">
        <f>BK126</f>
        <v>0</v>
      </c>
    </row>
    <row r="126" spans="1:65" s="12" customFormat="1" ht="20.9" customHeight="1">
      <c r="B126" s="130"/>
      <c r="D126" s="131" t="s">
        <v>72</v>
      </c>
      <c r="E126" s="141" t="s">
        <v>165</v>
      </c>
      <c r="F126" s="141" t="s">
        <v>166</v>
      </c>
      <c r="I126" s="133"/>
      <c r="J126" s="142">
        <f>BK126</f>
        <v>0</v>
      </c>
      <c r="L126" s="130"/>
      <c r="M126" s="135"/>
      <c r="N126" s="136"/>
      <c r="O126" s="136"/>
      <c r="P126" s="137">
        <f>SUM(P127:P138)</f>
        <v>0</v>
      </c>
      <c r="Q126" s="136"/>
      <c r="R126" s="137">
        <f>SUM(R127:R138)</f>
        <v>2.04E-4</v>
      </c>
      <c r="S126" s="136"/>
      <c r="T126" s="138">
        <f>SUM(T127:T138)</f>
        <v>0</v>
      </c>
      <c r="AR126" s="131" t="s">
        <v>81</v>
      </c>
      <c r="AT126" s="139" t="s">
        <v>72</v>
      </c>
      <c r="AU126" s="139" t="s">
        <v>83</v>
      </c>
      <c r="AY126" s="131" t="s">
        <v>124</v>
      </c>
      <c r="BK126" s="140">
        <f>SUM(BK127:BK138)</f>
        <v>0</v>
      </c>
    </row>
    <row r="127" spans="1:65" s="2" customFormat="1" ht="24.15" customHeight="1">
      <c r="A127" s="31"/>
      <c r="B127" s="143"/>
      <c r="C127" s="144" t="s">
        <v>81</v>
      </c>
      <c r="D127" s="144" t="s">
        <v>128</v>
      </c>
      <c r="E127" s="145" t="s">
        <v>535</v>
      </c>
      <c r="F127" s="146" t="s">
        <v>536</v>
      </c>
      <c r="G127" s="147" t="s">
        <v>169</v>
      </c>
      <c r="H127" s="148">
        <v>51</v>
      </c>
      <c r="I127" s="149"/>
      <c r="J127" s="150">
        <f>ROUND(I127*H127,2)</f>
        <v>0</v>
      </c>
      <c r="K127" s="151"/>
      <c r="L127" s="32"/>
      <c r="M127" s="152" t="s">
        <v>1</v>
      </c>
      <c r="N127" s="153" t="s">
        <v>38</v>
      </c>
      <c r="O127" s="57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6" t="s">
        <v>132</v>
      </c>
      <c r="AT127" s="156" t="s">
        <v>128</v>
      </c>
      <c r="AU127" s="156" t="s">
        <v>133</v>
      </c>
      <c r="AY127" s="16" t="s">
        <v>124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6" t="s">
        <v>81</v>
      </c>
      <c r="BK127" s="157">
        <f>ROUND(I127*H127,2)</f>
        <v>0</v>
      </c>
      <c r="BL127" s="16" t="s">
        <v>132</v>
      </c>
      <c r="BM127" s="156" t="s">
        <v>83</v>
      </c>
    </row>
    <row r="128" spans="1:65" s="13" customFormat="1">
      <c r="B128" s="158"/>
      <c r="D128" s="159" t="s">
        <v>134</v>
      </c>
      <c r="E128" s="160" t="s">
        <v>1</v>
      </c>
      <c r="F128" s="161" t="s">
        <v>521</v>
      </c>
      <c r="H128" s="162">
        <v>51</v>
      </c>
      <c r="I128" s="163"/>
      <c r="L128" s="158"/>
      <c r="M128" s="164"/>
      <c r="N128" s="165"/>
      <c r="O128" s="165"/>
      <c r="P128" s="165"/>
      <c r="Q128" s="165"/>
      <c r="R128" s="165"/>
      <c r="S128" s="165"/>
      <c r="T128" s="166"/>
      <c r="AT128" s="160" t="s">
        <v>134</v>
      </c>
      <c r="AU128" s="160" t="s">
        <v>133</v>
      </c>
      <c r="AV128" s="13" t="s">
        <v>83</v>
      </c>
      <c r="AW128" s="13" t="s">
        <v>30</v>
      </c>
      <c r="AX128" s="13" t="s">
        <v>73</v>
      </c>
      <c r="AY128" s="160" t="s">
        <v>124</v>
      </c>
    </row>
    <row r="129" spans="1:65" s="14" customFormat="1">
      <c r="B129" s="167"/>
      <c r="D129" s="159" t="s">
        <v>134</v>
      </c>
      <c r="E129" s="168" t="s">
        <v>1</v>
      </c>
      <c r="F129" s="169" t="s">
        <v>136</v>
      </c>
      <c r="H129" s="170">
        <v>51</v>
      </c>
      <c r="I129" s="171"/>
      <c r="L129" s="167"/>
      <c r="M129" s="172"/>
      <c r="N129" s="173"/>
      <c r="O129" s="173"/>
      <c r="P129" s="173"/>
      <c r="Q129" s="173"/>
      <c r="R129" s="173"/>
      <c r="S129" s="173"/>
      <c r="T129" s="174"/>
      <c r="AT129" s="168" t="s">
        <v>134</v>
      </c>
      <c r="AU129" s="168" t="s">
        <v>133</v>
      </c>
      <c r="AV129" s="14" t="s">
        <v>132</v>
      </c>
      <c r="AW129" s="14" t="s">
        <v>30</v>
      </c>
      <c r="AX129" s="14" t="s">
        <v>81</v>
      </c>
      <c r="AY129" s="168" t="s">
        <v>124</v>
      </c>
    </row>
    <row r="130" spans="1:65" s="2" customFormat="1" ht="24.15" customHeight="1">
      <c r="A130" s="31"/>
      <c r="B130" s="143"/>
      <c r="C130" s="144" t="s">
        <v>83</v>
      </c>
      <c r="D130" s="144" t="s">
        <v>128</v>
      </c>
      <c r="E130" s="145" t="s">
        <v>537</v>
      </c>
      <c r="F130" s="146" t="s">
        <v>538</v>
      </c>
      <c r="G130" s="147" t="s">
        <v>169</v>
      </c>
      <c r="H130" s="148">
        <v>51</v>
      </c>
      <c r="I130" s="149"/>
      <c r="J130" s="150">
        <f>ROUND(I130*H130,2)</f>
        <v>0</v>
      </c>
      <c r="K130" s="151"/>
      <c r="L130" s="32"/>
      <c r="M130" s="152" t="s">
        <v>1</v>
      </c>
      <c r="N130" s="153" t="s">
        <v>38</v>
      </c>
      <c r="O130" s="57"/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6" t="s">
        <v>132</v>
      </c>
      <c r="AT130" s="156" t="s">
        <v>128</v>
      </c>
      <c r="AU130" s="156" t="s">
        <v>133</v>
      </c>
      <c r="AY130" s="16" t="s">
        <v>124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6" t="s">
        <v>81</v>
      </c>
      <c r="BK130" s="157">
        <f>ROUND(I130*H130,2)</f>
        <v>0</v>
      </c>
      <c r="BL130" s="16" t="s">
        <v>132</v>
      </c>
      <c r="BM130" s="156" t="s">
        <v>132</v>
      </c>
    </row>
    <row r="131" spans="1:65" s="13" customFormat="1">
      <c r="B131" s="158"/>
      <c r="D131" s="159" t="s">
        <v>134</v>
      </c>
      <c r="E131" s="160" t="s">
        <v>1</v>
      </c>
      <c r="F131" s="161" t="s">
        <v>521</v>
      </c>
      <c r="H131" s="162">
        <v>51</v>
      </c>
      <c r="I131" s="163"/>
      <c r="L131" s="158"/>
      <c r="M131" s="164"/>
      <c r="N131" s="165"/>
      <c r="O131" s="165"/>
      <c r="P131" s="165"/>
      <c r="Q131" s="165"/>
      <c r="R131" s="165"/>
      <c r="S131" s="165"/>
      <c r="T131" s="166"/>
      <c r="AT131" s="160" t="s">
        <v>134</v>
      </c>
      <c r="AU131" s="160" t="s">
        <v>133</v>
      </c>
      <c r="AV131" s="13" t="s">
        <v>83</v>
      </c>
      <c r="AW131" s="13" t="s">
        <v>30</v>
      </c>
      <c r="AX131" s="13" t="s">
        <v>73</v>
      </c>
      <c r="AY131" s="160" t="s">
        <v>124</v>
      </c>
    </row>
    <row r="132" spans="1:65" s="14" customFormat="1">
      <c r="B132" s="167"/>
      <c r="D132" s="159" t="s">
        <v>134</v>
      </c>
      <c r="E132" s="168" t="s">
        <v>1</v>
      </c>
      <c r="F132" s="169" t="s">
        <v>136</v>
      </c>
      <c r="H132" s="170">
        <v>51</v>
      </c>
      <c r="I132" s="171"/>
      <c r="L132" s="167"/>
      <c r="M132" s="172"/>
      <c r="N132" s="173"/>
      <c r="O132" s="173"/>
      <c r="P132" s="173"/>
      <c r="Q132" s="173"/>
      <c r="R132" s="173"/>
      <c r="S132" s="173"/>
      <c r="T132" s="174"/>
      <c r="AT132" s="168" t="s">
        <v>134</v>
      </c>
      <c r="AU132" s="168" t="s">
        <v>133</v>
      </c>
      <c r="AV132" s="14" t="s">
        <v>132</v>
      </c>
      <c r="AW132" s="14" t="s">
        <v>30</v>
      </c>
      <c r="AX132" s="14" t="s">
        <v>81</v>
      </c>
      <c r="AY132" s="168" t="s">
        <v>124</v>
      </c>
    </row>
    <row r="133" spans="1:65" s="2" customFormat="1" ht="16.5" customHeight="1">
      <c r="A133" s="31"/>
      <c r="B133" s="143"/>
      <c r="C133" s="182" t="s">
        <v>133</v>
      </c>
      <c r="D133" s="182" t="s">
        <v>243</v>
      </c>
      <c r="E133" s="183" t="s">
        <v>244</v>
      </c>
      <c r="F133" s="184" t="s">
        <v>245</v>
      </c>
      <c r="G133" s="185" t="s">
        <v>246</v>
      </c>
      <c r="H133" s="186">
        <v>0.20399999999999999</v>
      </c>
      <c r="I133" s="187"/>
      <c r="J133" s="188">
        <f>ROUND(I133*H133,2)</f>
        <v>0</v>
      </c>
      <c r="K133" s="189"/>
      <c r="L133" s="190"/>
      <c r="M133" s="191" t="s">
        <v>1</v>
      </c>
      <c r="N133" s="192" t="s">
        <v>38</v>
      </c>
      <c r="O133" s="57"/>
      <c r="P133" s="154">
        <f>O133*H133</f>
        <v>0</v>
      </c>
      <c r="Q133" s="154">
        <v>1E-3</v>
      </c>
      <c r="R133" s="154">
        <f>Q133*H133</f>
        <v>2.04E-4</v>
      </c>
      <c r="S133" s="154">
        <v>0</v>
      </c>
      <c r="T133" s="155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6" t="s">
        <v>156</v>
      </c>
      <c r="AT133" s="156" t="s">
        <v>243</v>
      </c>
      <c r="AU133" s="156" t="s">
        <v>133</v>
      </c>
      <c r="AY133" s="16" t="s">
        <v>124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6" t="s">
        <v>81</v>
      </c>
      <c r="BK133" s="157">
        <f>ROUND(I133*H133,2)</f>
        <v>0</v>
      </c>
      <c r="BL133" s="16" t="s">
        <v>132</v>
      </c>
      <c r="BM133" s="156" t="s">
        <v>142</v>
      </c>
    </row>
    <row r="134" spans="1:65" s="13" customFormat="1">
      <c r="B134" s="158"/>
      <c r="D134" s="159" t="s">
        <v>134</v>
      </c>
      <c r="E134" s="160" t="s">
        <v>1</v>
      </c>
      <c r="F134" s="161" t="s">
        <v>539</v>
      </c>
      <c r="H134" s="162">
        <v>0.20399999999999999</v>
      </c>
      <c r="I134" s="163"/>
      <c r="L134" s="158"/>
      <c r="M134" s="164"/>
      <c r="N134" s="165"/>
      <c r="O134" s="165"/>
      <c r="P134" s="165"/>
      <c r="Q134" s="165"/>
      <c r="R134" s="165"/>
      <c r="S134" s="165"/>
      <c r="T134" s="166"/>
      <c r="AT134" s="160" t="s">
        <v>134</v>
      </c>
      <c r="AU134" s="160" t="s">
        <v>133</v>
      </c>
      <c r="AV134" s="13" t="s">
        <v>83</v>
      </c>
      <c r="AW134" s="13" t="s">
        <v>30</v>
      </c>
      <c r="AX134" s="13" t="s">
        <v>73</v>
      </c>
      <c r="AY134" s="160" t="s">
        <v>124</v>
      </c>
    </row>
    <row r="135" spans="1:65" s="14" customFormat="1">
      <c r="B135" s="167"/>
      <c r="D135" s="159" t="s">
        <v>134</v>
      </c>
      <c r="E135" s="168" t="s">
        <v>1</v>
      </c>
      <c r="F135" s="169" t="s">
        <v>136</v>
      </c>
      <c r="H135" s="170">
        <v>0.20399999999999999</v>
      </c>
      <c r="I135" s="171"/>
      <c r="L135" s="167"/>
      <c r="M135" s="172"/>
      <c r="N135" s="173"/>
      <c r="O135" s="173"/>
      <c r="P135" s="173"/>
      <c r="Q135" s="173"/>
      <c r="R135" s="173"/>
      <c r="S135" s="173"/>
      <c r="T135" s="174"/>
      <c r="AT135" s="168" t="s">
        <v>134</v>
      </c>
      <c r="AU135" s="168" t="s">
        <v>133</v>
      </c>
      <c r="AV135" s="14" t="s">
        <v>132</v>
      </c>
      <c r="AW135" s="14" t="s">
        <v>30</v>
      </c>
      <c r="AX135" s="14" t="s">
        <v>81</v>
      </c>
      <c r="AY135" s="168" t="s">
        <v>124</v>
      </c>
    </row>
    <row r="136" spans="1:65" s="2" customFormat="1" ht="24.15" customHeight="1">
      <c r="A136" s="31"/>
      <c r="B136" s="143"/>
      <c r="C136" s="144" t="s">
        <v>132</v>
      </c>
      <c r="D136" s="144" t="s">
        <v>128</v>
      </c>
      <c r="E136" s="145" t="s">
        <v>335</v>
      </c>
      <c r="F136" s="146" t="s">
        <v>336</v>
      </c>
      <c r="G136" s="147" t="s">
        <v>169</v>
      </c>
      <c r="H136" s="148">
        <v>51</v>
      </c>
      <c r="I136" s="149"/>
      <c r="J136" s="150">
        <f>ROUND(I136*H136,2)</f>
        <v>0</v>
      </c>
      <c r="K136" s="151"/>
      <c r="L136" s="32"/>
      <c r="M136" s="152" t="s">
        <v>1</v>
      </c>
      <c r="N136" s="153" t="s">
        <v>38</v>
      </c>
      <c r="O136" s="57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6" t="s">
        <v>132</v>
      </c>
      <c r="AT136" s="156" t="s">
        <v>128</v>
      </c>
      <c r="AU136" s="156" t="s">
        <v>133</v>
      </c>
      <c r="AY136" s="16" t="s">
        <v>124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6" t="s">
        <v>81</v>
      </c>
      <c r="BK136" s="157">
        <f>ROUND(I136*H136,2)</f>
        <v>0</v>
      </c>
      <c r="BL136" s="16" t="s">
        <v>132</v>
      </c>
      <c r="BM136" s="156" t="s">
        <v>156</v>
      </c>
    </row>
    <row r="137" spans="1:65" s="13" customFormat="1">
      <c r="B137" s="158"/>
      <c r="D137" s="159" t="s">
        <v>134</v>
      </c>
      <c r="E137" s="160" t="s">
        <v>1</v>
      </c>
      <c r="F137" s="161" t="s">
        <v>540</v>
      </c>
      <c r="H137" s="162">
        <v>51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134</v>
      </c>
      <c r="AU137" s="160" t="s">
        <v>133</v>
      </c>
      <c r="AV137" s="13" t="s">
        <v>83</v>
      </c>
      <c r="AW137" s="13" t="s">
        <v>30</v>
      </c>
      <c r="AX137" s="13" t="s">
        <v>73</v>
      </c>
      <c r="AY137" s="160" t="s">
        <v>124</v>
      </c>
    </row>
    <row r="138" spans="1:65" s="14" customFormat="1">
      <c r="B138" s="167"/>
      <c r="D138" s="159" t="s">
        <v>134</v>
      </c>
      <c r="E138" s="168" t="s">
        <v>1</v>
      </c>
      <c r="F138" s="169" t="s">
        <v>136</v>
      </c>
      <c r="H138" s="170">
        <v>51</v>
      </c>
      <c r="I138" s="171"/>
      <c r="L138" s="167"/>
      <c r="M138" s="172"/>
      <c r="N138" s="173"/>
      <c r="O138" s="173"/>
      <c r="P138" s="173"/>
      <c r="Q138" s="173"/>
      <c r="R138" s="173"/>
      <c r="S138" s="173"/>
      <c r="T138" s="174"/>
      <c r="AT138" s="168" t="s">
        <v>134</v>
      </c>
      <c r="AU138" s="168" t="s">
        <v>133</v>
      </c>
      <c r="AV138" s="14" t="s">
        <v>132</v>
      </c>
      <c r="AW138" s="14" t="s">
        <v>30</v>
      </c>
      <c r="AX138" s="14" t="s">
        <v>81</v>
      </c>
      <c r="AY138" s="168" t="s">
        <v>124</v>
      </c>
    </row>
    <row r="139" spans="1:65" s="12" customFormat="1" ht="22.85" customHeight="1">
      <c r="B139" s="130"/>
      <c r="D139" s="131" t="s">
        <v>72</v>
      </c>
      <c r="E139" s="141" t="s">
        <v>132</v>
      </c>
      <c r="F139" s="141" t="s">
        <v>255</v>
      </c>
      <c r="I139" s="133"/>
      <c r="J139" s="142">
        <f>BK139</f>
        <v>0</v>
      </c>
      <c r="L139" s="130"/>
      <c r="M139" s="135"/>
      <c r="N139" s="136"/>
      <c r="O139" s="136"/>
      <c r="P139" s="137">
        <f>P140</f>
        <v>0</v>
      </c>
      <c r="Q139" s="136"/>
      <c r="R139" s="137">
        <f>R140</f>
        <v>106.25471999999999</v>
      </c>
      <c r="S139" s="136"/>
      <c r="T139" s="138">
        <f>T140</f>
        <v>0</v>
      </c>
      <c r="AR139" s="131" t="s">
        <v>81</v>
      </c>
      <c r="AT139" s="139" t="s">
        <v>72</v>
      </c>
      <c r="AU139" s="139" t="s">
        <v>81</v>
      </c>
      <c r="AY139" s="131" t="s">
        <v>124</v>
      </c>
      <c r="BK139" s="140">
        <f>BK140</f>
        <v>0</v>
      </c>
    </row>
    <row r="140" spans="1:65" s="12" customFormat="1" ht="20.9" customHeight="1">
      <c r="B140" s="130"/>
      <c r="D140" s="131" t="s">
        <v>72</v>
      </c>
      <c r="E140" s="141" t="s">
        <v>263</v>
      </c>
      <c r="F140" s="141" t="s">
        <v>264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SUM(P141:P150)</f>
        <v>0</v>
      </c>
      <c r="Q140" s="136"/>
      <c r="R140" s="137">
        <f>SUM(R141:R150)</f>
        <v>106.25471999999999</v>
      </c>
      <c r="S140" s="136"/>
      <c r="T140" s="138">
        <f>SUM(T141:T150)</f>
        <v>0</v>
      </c>
      <c r="AR140" s="131" t="s">
        <v>81</v>
      </c>
      <c r="AT140" s="139" t="s">
        <v>72</v>
      </c>
      <c r="AU140" s="139" t="s">
        <v>83</v>
      </c>
      <c r="AY140" s="131" t="s">
        <v>124</v>
      </c>
      <c r="BK140" s="140">
        <f>SUM(BK141:BK150)</f>
        <v>0</v>
      </c>
    </row>
    <row r="141" spans="1:65" s="2" customFormat="1" ht="24.15" customHeight="1">
      <c r="A141" s="31"/>
      <c r="B141" s="143"/>
      <c r="C141" s="144" t="s">
        <v>153</v>
      </c>
      <c r="D141" s="144" t="s">
        <v>128</v>
      </c>
      <c r="E141" s="145" t="s">
        <v>265</v>
      </c>
      <c r="F141" s="146" t="s">
        <v>266</v>
      </c>
      <c r="G141" s="147" t="s">
        <v>131</v>
      </c>
      <c r="H141" s="148">
        <v>6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38</v>
      </c>
      <c r="O141" s="57"/>
      <c r="P141" s="154">
        <f>O141*H141</f>
        <v>0</v>
      </c>
      <c r="Q141" s="154">
        <v>2.13408</v>
      </c>
      <c r="R141" s="154">
        <f>Q141*H141</f>
        <v>12.80448</v>
      </c>
      <c r="S141" s="154">
        <v>0</v>
      </c>
      <c r="T141" s="155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6" t="s">
        <v>132</v>
      </c>
      <c r="AT141" s="156" t="s">
        <v>128</v>
      </c>
      <c r="AU141" s="156" t="s">
        <v>133</v>
      </c>
      <c r="AY141" s="16" t="s">
        <v>124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6" t="s">
        <v>81</v>
      </c>
      <c r="BK141" s="157">
        <f>ROUND(I141*H141,2)</f>
        <v>0</v>
      </c>
      <c r="BL141" s="16" t="s">
        <v>132</v>
      </c>
      <c r="BM141" s="156" t="s">
        <v>160</v>
      </c>
    </row>
    <row r="142" spans="1:65" s="13" customFormat="1">
      <c r="B142" s="158"/>
      <c r="D142" s="159" t="s">
        <v>134</v>
      </c>
      <c r="E142" s="160" t="s">
        <v>1</v>
      </c>
      <c r="F142" s="161" t="s">
        <v>541</v>
      </c>
      <c r="H142" s="162">
        <v>6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134</v>
      </c>
      <c r="AU142" s="160" t="s">
        <v>133</v>
      </c>
      <c r="AV142" s="13" t="s">
        <v>83</v>
      </c>
      <c r="AW142" s="13" t="s">
        <v>30</v>
      </c>
      <c r="AX142" s="13" t="s">
        <v>73</v>
      </c>
      <c r="AY142" s="160" t="s">
        <v>124</v>
      </c>
    </row>
    <row r="143" spans="1:65" s="14" customFormat="1">
      <c r="B143" s="167"/>
      <c r="D143" s="159" t="s">
        <v>134</v>
      </c>
      <c r="E143" s="168" t="s">
        <v>1</v>
      </c>
      <c r="F143" s="169" t="s">
        <v>136</v>
      </c>
      <c r="H143" s="170">
        <v>6</v>
      </c>
      <c r="I143" s="171"/>
      <c r="L143" s="167"/>
      <c r="M143" s="172"/>
      <c r="N143" s="173"/>
      <c r="O143" s="173"/>
      <c r="P143" s="173"/>
      <c r="Q143" s="173"/>
      <c r="R143" s="173"/>
      <c r="S143" s="173"/>
      <c r="T143" s="174"/>
      <c r="AT143" s="168" t="s">
        <v>134</v>
      </c>
      <c r="AU143" s="168" t="s">
        <v>133</v>
      </c>
      <c r="AV143" s="14" t="s">
        <v>132</v>
      </c>
      <c r="AW143" s="14" t="s">
        <v>30</v>
      </c>
      <c r="AX143" s="14" t="s">
        <v>81</v>
      </c>
      <c r="AY143" s="168" t="s">
        <v>124</v>
      </c>
    </row>
    <row r="144" spans="1:65" s="2" customFormat="1" ht="24.15" customHeight="1">
      <c r="A144" s="31"/>
      <c r="B144" s="143"/>
      <c r="C144" s="144" t="s">
        <v>142</v>
      </c>
      <c r="D144" s="144" t="s">
        <v>128</v>
      </c>
      <c r="E144" s="145" t="s">
        <v>269</v>
      </c>
      <c r="F144" s="146" t="s">
        <v>270</v>
      </c>
      <c r="G144" s="147" t="s">
        <v>169</v>
      </c>
      <c r="H144" s="148">
        <v>10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38</v>
      </c>
      <c r="O144" s="57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6" t="s">
        <v>132</v>
      </c>
      <c r="AT144" s="156" t="s">
        <v>128</v>
      </c>
      <c r="AU144" s="156" t="s">
        <v>133</v>
      </c>
      <c r="AY144" s="16" t="s">
        <v>124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6" t="s">
        <v>81</v>
      </c>
      <c r="BK144" s="157">
        <f>ROUND(I144*H144,2)</f>
        <v>0</v>
      </c>
      <c r="BL144" s="16" t="s">
        <v>132</v>
      </c>
      <c r="BM144" s="156" t="s">
        <v>126</v>
      </c>
    </row>
    <row r="145" spans="1:65" s="13" customFormat="1">
      <c r="B145" s="158"/>
      <c r="D145" s="159" t="s">
        <v>134</v>
      </c>
      <c r="E145" s="160" t="s">
        <v>1</v>
      </c>
      <c r="F145" s="161" t="s">
        <v>542</v>
      </c>
      <c r="H145" s="162">
        <v>10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134</v>
      </c>
      <c r="AU145" s="160" t="s">
        <v>133</v>
      </c>
      <c r="AV145" s="13" t="s">
        <v>83</v>
      </c>
      <c r="AW145" s="13" t="s">
        <v>30</v>
      </c>
      <c r="AX145" s="13" t="s">
        <v>73</v>
      </c>
      <c r="AY145" s="160" t="s">
        <v>124</v>
      </c>
    </row>
    <row r="146" spans="1:65" s="14" customFormat="1">
      <c r="B146" s="167"/>
      <c r="D146" s="159" t="s">
        <v>134</v>
      </c>
      <c r="E146" s="168" t="s">
        <v>1</v>
      </c>
      <c r="F146" s="169" t="s">
        <v>136</v>
      </c>
      <c r="H146" s="170">
        <v>10</v>
      </c>
      <c r="I146" s="171"/>
      <c r="L146" s="167"/>
      <c r="M146" s="172"/>
      <c r="N146" s="173"/>
      <c r="O146" s="173"/>
      <c r="P146" s="173"/>
      <c r="Q146" s="173"/>
      <c r="R146" s="173"/>
      <c r="S146" s="173"/>
      <c r="T146" s="174"/>
      <c r="AT146" s="168" t="s">
        <v>134</v>
      </c>
      <c r="AU146" s="168" t="s">
        <v>133</v>
      </c>
      <c r="AV146" s="14" t="s">
        <v>132</v>
      </c>
      <c r="AW146" s="14" t="s">
        <v>30</v>
      </c>
      <c r="AX146" s="14" t="s">
        <v>81</v>
      </c>
      <c r="AY146" s="168" t="s">
        <v>124</v>
      </c>
    </row>
    <row r="147" spans="1:65" s="2" customFormat="1" ht="24.15" customHeight="1">
      <c r="A147" s="31"/>
      <c r="B147" s="143"/>
      <c r="C147" s="144" t="s">
        <v>161</v>
      </c>
      <c r="D147" s="144" t="s">
        <v>128</v>
      </c>
      <c r="E147" s="145" t="s">
        <v>382</v>
      </c>
      <c r="F147" s="146" t="s">
        <v>383</v>
      </c>
      <c r="G147" s="147" t="s">
        <v>131</v>
      </c>
      <c r="H147" s="148">
        <v>46.8</v>
      </c>
      <c r="I147" s="149"/>
      <c r="J147" s="150">
        <f>ROUND(I147*H147,2)</f>
        <v>0</v>
      </c>
      <c r="K147" s="151"/>
      <c r="L147" s="32"/>
      <c r="M147" s="152" t="s">
        <v>1</v>
      </c>
      <c r="N147" s="153" t="s">
        <v>38</v>
      </c>
      <c r="O147" s="57"/>
      <c r="P147" s="154">
        <f>O147*H147</f>
        <v>0</v>
      </c>
      <c r="Q147" s="154">
        <v>1.9967999999999999</v>
      </c>
      <c r="R147" s="154">
        <f>Q147*H147</f>
        <v>93.450239999999994</v>
      </c>
      <c r="S147" s="154">
        <v>0</v>
      </c>
      <c r="T147" s="155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6" t="s">
        <v>132</v>
      </c>
      <c r="AT147" s="156" t="s">
        <v>128</v>
      </c>
      <c r="AU147" s="156" t="s">
        <v>133</v>
      </c>
      <c r="AY147" s="16" t="s">
        <v>124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6" t="s">
        <v>81</v>
      </c>
      <c r="BK147" s="157">
        <f>ROUND(I147*H147,2)</f>
        <v>0</v>
      </c>
      <c r="BL147" s="16" t="s">
        <v>132</v>
      </c>
      <c r="BM147" s="156" t="s">
        <v>170</v>
      </c>
    </row>
    <row r="148" spans="1:65" s="13" customFormat="1">
      <c r="B148" s="158"/>
      <c r="D148" s="159" t="s">
        <v>134</v>
      </c>
      <c r="E148" s="160" t="s">
        <v>1</v>
      </c>
      <c r="F148" s="161" t="s">
        <v>543</v>
      </c>
      <c r="H148" s="162">
        <v>26.4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134</v>
      </c>
      <c r="AU148" s="160" t="s">
        <v>133</v>
      </c>
      <c r="AV148" s="13" t="s">
        <v>83</v>
      </c>
      <c r="AW148" s="13" t="s">
        <v>30</v>
      </c>
      <c r="AX148" s="13" t="s">
        <v>73</v>
      </c>
      <c r="AY148" s="160" t="s">
        <v>124</v>
      </c>
    </row>
    <row r="149" spans="1:65" s="13" customFormat="1">
      <c r="B149" s="158"/>
      <c r="D149" s="159" t="s">
        <v>134</v>
      </c>
      <c r="E149" s="160" t="s">
        <v>1</v>
      </c>
      <c r="F149" s="161" t="s">
        <v>544</v>
      </c>
      <c r="H149" s="162">
        <v>20.399999999999999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134</v>
      </c>
      <c r="AU149" s="160" t="s">
        <v>133</v>
      </c>
      <c r="AV149" s="13" t="s">
        <v>83</v>
      </c>
      <c r="AW149" s="13" t="s">
        <v>30</v>
      </c>
      <c r="AX149" s="13" t="s">
        <v>73</v>
      </c>
      <c r="AY149" s="160" t="s">
        <v>124</v>
      </c>
    </row>
    <row r="150" spans="1:65" s="14" customFormat="1">
      <c r="B150" s="167"/>
      <c r="D150" s="159" t="s">
        <v>134</v>
      </c>
      <c r="E150" s="168" t="s">
        <v>1</v>
      </c>
      <c r="F150" s="169" t="s">
        <v>136</v>
      </c>
      <c r="H150" s="170">
        <v>46.8</v>
      </c>
      <c r="I150" s="171"/>
      <c r="L150" s="167"/>
      <c r="M150" s="172"/>
      <c r="N150" s="173"/>
      <c r="O150" s="173"/>
      <c r="P150" s="173"/>
      <c r="Q150" s="173"/>
      <c r="R150" s="173"/>
      <c r="S150" s="173"/>
      <c r="T150" s="174"/>
      <c r="AT150" s="168" t="s">
        <v>134</v>
      </c>
      <c r="AU150" s="168" t="s">
        <v>133</v>
      </c>
      <c r="AV150" s="14" t="s">
        <v>132</v>
      </c>
      <c r="AW150" s="14" t="s">
        <v>30</v>
      </c>
      <c r="AX150" s="14" t="s">
        <v>81</v>
      </c>
      <c r="AY150" s="168" t="s">
        <v>124</v>
      </c>
    </row>
    <row r="151" spans="1:65" s="12" customFormat="1" ht="22.85" customHeight="1">
      <c r="B151" s="130"/>
      <c r="D151" s="131" t="s">
        <v>72</v>
      </c>
      <c r="E151" s="141" t="s">
        <v>172</v>
      </c>
      <c r="F151" s="141" t="s">
        <v>413</v>
      </c>
      <c r="I151" s="133"/>
      <c r="J151" s="142">
        <f>BK151</f>
        <v>0</v>
      </c>
      <c r="L151" s="130"/>
      <c r="M151" s="135"/>
      <c r="N151" s="136"/>
      <c r="O151" s="136"/>
      <c r="P151" s="137">
        <f>P152</f>
        <v>0</v>
      </c>
      <c r="Q151" s="136"/>
      <c r="R151" s="137">
        <f>R152</f>
        <v>0</v>
      </c>
      <c r="S151" s="136"/>
      <c r="T151" s="138">
        <f>T152</f>
        <v>0</v>
      </c>
      <c r="AR151" s="131" t="s">
        <v>81</v>
      </c>
      <c r="AT151" s="139" t="s">
        <v>72</v>
      </c>
      <c r="AU151" s="139" t="s">
        <v>81</v>
      </c>
      <c r="AY151" s="131" t="s">
        <v>124</v>
      </c>
      <c r="BK151" s="140">
        <f>BK152</f>
        <v>0</v>
      </c>
    </row>
    <row r="152" spans="1:65" s="12" customFormat="1" ht="20.9" customHeight="1">
      <c r="B152" s="130"/>
      <c r="D152" s="131" t="s">
        <v>72</v>
      </c>
      <c r="E152" s="141" t="s">
        <v>277</v>
      </c>
      <c r="F152" s="141" t="s">
        <v>503</v>
      </c>
      <c r="I152" s="133"/>
      <c r="J152" s="142">
        <f>BK152</f>
        <v>0</v>
      </c>
      <c r="L152" s="130"/>
      <c r="M152" s="135"/>
      <c r="N152" s="136"/>
      <c r="O152" s="136"/>
      <c r="P152" s="137">
        <f>P153</f>
        <v>0</v>
      </c>
      <c r="Q152" s="136"/>
      <c r="R152" s="137">
        <f>R153</f>
        <v>0</v>
      </c>
      <c r="S152" s="136"/>
      <c r="T152" s="138">
        <f>T153</f>
        <v>0</v>
      </c>
      <c r="AR152" s="131" t="s">
        <v>81</v>
      </c>
      <c r="AT152" s="139" t="s">
        <v>72</v>
      </c>
      <c r="AU152" s="139" t="s">
        <v>83</v>
      </c>
      <c r="AY152" s="131" t="s">
        <v>124</v>
      </c>
      <c r="BK152" s="140">
        <f>BK153</f>
        <v>0</v>
      </c>
    </row>
    <row r="153" spans="1:65" s="2" customFormat="1" ht="24.15" customHeight="1">
      <c r="A153" s="31"/>
      <c r="B153" s="143"/>
      <c r="C153" s="144" t="s">
        <v>156</v>
      </c>
      <c r="D153" s="144" t="s">
        <v>128</v>
      </c>
      <c r="E153" s="145" t="s">
        <v>504</v>
      </c>
      <c r="F153" s="146" t="s">
        <v>505</v>
      </c>
      <c r="G153" s="147" t="s">
        <v>182</v>
      </c>
      <c r="H153" s="148">
        <v>93.45</v>
      </c>
      <c r="I153" s="149"/>
      <c r="J153" s="150">
        <f>ROUND(I153*H153,2)</f>
        <v>0</v>
      </c>
      <c r="K153" s="151"/>
      <c r="L153" s="32"/>
      <c r="M153" s="193" t="s">
        <v>1</v>
      </c>
      <c r="N153" s="194" t="s">
        <v>38</v>
      </c>
      <c r="O153" s="195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6" t="s">
        <v>132</v>
      </c>
      <c r="AT153" s="156" t="s">
        <v>128</v>
      </c>
      <c r="AU153" s="156" t="s">
        <v>133</v>
      </c>
      <c r="AY153" s="16" t="s">
        <v>124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6" t="s">
        <v>81</v>
      </c>
      <c r="BK153" s="157">
        <f>ROUND(I153*H153,2)</f>
        <v>0</v>
      </c>
      <c r="BL153" s="16" t="s">
        <v>132</v>
      </c>
      <c r="BM153" s="156" t="s">
        <v>151</v>
      </c>
    </row>
    <row r="154" spans="1:65" s="2" customFormat="1" ht="7" customHeight="1">
      <c r="A154" s="31"/>
      <c r="B154" s="46"/>
      <c r="C154" s="47"/>
      <c r="D154" s="47"/>
      <c r="E154" s="47"/>
      <c r="F154" s="47"/>
      <c r="G154" s="47"/>
      <c r="H154" s="47"/>
      <c r="I154" s="47"/>
      <c r="J154" s="47"/>
      <c r="K154" s="47"/>
      <c r="L154" s="32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autoFilter ref="C122:K153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9"/>
  <sheetViews>
    <sheetView showGridLines="0" topLeftCell="A8" workbookViewId="0"/>
  </sheetViews>
  <sheetFormatPr defaultRowHeight="10.3"/>
  <cols>
    <col min="1" max="1" width="8.36328125" style="1" customWidth="1"/>
    <col min="2" max="2" width="1.1796875" style="1" customWidth="1"/>
    <col min="3" max="3" width="4.1796875" style="1" customWidth="1"/>
    <col min="4" max="4" width="4.36328125" style="1" customWidth="1"/>
    <col min="5" max="5" width="17.1796875" style="1" customWidth="1"/>
    <col min="6" max="6" width="50.81640625" style="1" customWidth="1"/>
    <col min="7" max="7" width="7.453125" style="1" customWidth="1"/>
    <col min="8" max="8" width="14" style="1" customWidth="1"/>
    <col min="9" max="9" width="15.81640625" style="1" customWidth="1"/>
    <col min="10" max="10" width="22.36328125" style="1" customWidth="1"/>
    <col min="11" max="11" width="22.36328125" style="1" hidden="1" customWidth="1"/>
    <col min="12" max="12" width="9.36328125" style="1" customWidth="1"/>
    <col min="13" max="13" width="10.81640625" style="1" hidden="1" customWidth="1"/>
    <col min="14" max="14" width="9.36328125" style="1" hidden="1"/>
    <col min="15" max="20" width="14.1796875" style="1" hidden="1" customWidth="1"/>
    <col min="21" max="21" width="16.36328125" style="1" hidden="1" customWidth="1"/>
    <col min="22" max="22" width="12.36328125" style="1" customWidth="1"/>
    <col min="23" max="23" width="16.36328125" style="1" customWidth="1"/>
    <col min="24" max="24" width="12.36328125" style="1" customWidth="1"/>
    <col min="25" max="25" width="15" style="1" customWidth="1"/>
    <col min="26" max="26" width="11" style="1" customWidth="1"/>
    <col min="27" max="27" width="15" style="1" customWidth="1"/>
    <col min="28" max="28" width="16.36328125" style="1" customWidth="1"/>
    <col min="29" max="29" width="11" style="1" customWidth="1"/>
    <col min="30" max="30" width="15" style="1" customWidth="1"/>
    <col min="31" max="31" width="16.36328125" style="1" customWidth="1"/>
    <col min="44" max="65" width="9.36328125" style="1" hidden="1"/>
  </cols>
  <sheetData>
    <row r="2" spans="1:46" s="1" customFormat="1" ht="37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95</v>
      </c>
    </row>
    <row r="3" spans="1:46" s="1" customFormat="1" ht="7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1:46" s="1" customFormat="1" ht="25" customHeight="1">
      <c r="B4" s="19"/>
      <c r="D4" s="20" t="s">
        <v>96</v>
      </c>
      <c r="L4" s="19"/>
      <c r="M4" s="92" t="s">
        <v>10</v>
      </c>
      <c r="AT4" s="16" t="s">
        <v>3</v>
      </c>
    </row>
    <row r="5" spans="1:46" s="1" customFormat="1" ht="7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42" t="str">
        <f>'Rekapitulace stavby'!K6</f>
        <v>Revitalizace vodní nádrže k.ú. Vratíkov</v>
      </c>
      <c r="F7" s="243"/>
      <c r="G7" s="243"/>
      <c r="H7" s="243"/>
      <c r="L7" s="19"/>
    </row>
    <row r="8" spans="1:4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2" t="s">
        <v>545</v>
      </c>
      <c r="F9" s="241"/>
      <c r="G9" s="241"/>
      <c r="H9" s="241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>
        <f>'Rekapitulace stavby'!AN8</f>
        <v>45816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5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7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44" t="str">
        <f>'Rekapitulace stavby'!E14</f>
        <v>Vyplň údaj</v>
      </c>
      <c r="F18" s="214"/>
      <c r="G18" s="214"/>
      <c r="H18" s="214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7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7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7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8" t="s">
        <v>1</v>
      </c>
      <c r="F27" s="218"/>
      <c r="G27" s="218"/>
      <c r="H27" s="218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7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7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4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7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2"/>
      <c r="C33" s="31"/>
      <c r="D33" s="97" t="s">
        <v>37</v>
      </c>
      <c r="E33" s="26" t="s">
        <v>38</v>
      </c>
      <c r="F33" s="98">
        <f>ROUND((SUM(BE122:BE178)),  2)</f>
        <v>0</v>
      </c>
      <c r="G33" s="31"/>
      <c r="H33" s="31"/>
      <c r="I33" s="99">
        <v>0.21</v>
      </c>
      <c r="J33" s="98">
        <f>ROUND(((SUM(BE122:BE178))*I33),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2"/>
      <c r="C34" s="31"/>
      <c r="D34" s="31"/>
      <c r="E34" s="26" t="s">
        <v>39</v>
      </c>
      <c r="F34" s="98">
        <f>ROUND((SUM(BF122:BF178)),  2)</f>
        <v>0</v>
      </c>
      <c r="G34" s="31"/>
      <c r="H34" s="31"/>
      <c r="I34" s="99">
        <v>0.15</v>
      </c>
      <c r="J34" s="98">
        <f>ROUND(((SUM(BF122:BF178))*I34),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2"/>
      <c r="C35" s="31"/>
      <c r="D35" s="31"/>
      <c r="E35" s="26" t="s">
        <v>40</v>
      </c>
      <c r="F35" s="98">
        <f>ROUND((SUM(BG122:BG178)),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2"/>
      <c r="C36" s="31"/>
      <c r="D36" s="31"/>
      <c r="E36" s="26" t="s">
        <v>41</v>
      </c>
      <c r="F36" s="98">
        <f>ROUND((SUM(BH122:BH178)),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2"/>
      <c r="C37" s="31"/>
      <c r="D37" s="31"/>
      <c r="E37" s="26" t="s">
        <v>42</v>
      </c>
      <c r="F37" s="98">
        <f>ROUND((SUM(BI122:BI178)),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7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4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4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4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4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7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7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2" t="str">
        <f>E7</f>
        <v>Revitalizace vodní nádrže k.ú. Vratíkov</v>
      </c>
      <c r="F85" s="243"/>
      <c r="G85" s="243"/>
      <c r="H85" s="243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2" t="str">
        <f>E9</f>
        <v>018-Vra-00 - Vedlejší a ostatní náklady</v>
      </c>
      <c r="F87" s="241"/>
      <c r="G87" s="241"/>
      <c r="H87" s="241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7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Vratíkov</v>
      </c>
      <c r="G89" s="31"/>
      <c r="H89" s="31"/>
      <c r="I89" s="26" t="s">
        <v>22</v>
      </c>
      <c r="J89" s="54">
        <f>IF(J12="","",J12)</f>
        <v>45816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7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100</v>
      </c>
      <c r="D94" s="100"/>
      <c r="E94" s="100"/>
      <c r="F94" s="100"/>
      <c r="G94" s="100"/>
      <c r="H94" s="100"/>
      <c r="I94" s="100"/>
      <c r="J94" s="109" t="s">
        <v>101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5" customHeight="1">
      <c r="A96" s="31"/>
      <c r="B96" s="32"/>
      <c r="C96" s="110" t="s">
        <v>102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5" customHeight="1">
      <c r="B97" s="111"/>
      <c r="D97" s="112" t="s">
        <v>546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10" customFormat="1" ht="19.95" customHeight="1">
      <c r="B98" s="115"/>
      <c r="D98" s="116" t="s">
        <v>547</v>
      </c>
      <c r="E98" s="117"/>
      <c r="F98" s="117"/>
      <c r="G98" s="117"/>
      <c r="H98" s="117"/>
      <c r="I98" s="117"/>
      <c r="J98" s="118">
        <f>J124</f>
        <v>0</v>
      </c>
      <c r="L98" s="115"/>
    </row>
    <row r="99" spans="1:31" s="10" customFormat="1" ht="19.95" customHeight="1">
      <c r="B99" s="115"/>
      <c r="D99" s="116" t="s">
        <v>548</v>
      </c>
      <c r="E99" s="117"/>
      <c r="F99" s="117"/>
      <c r="G99" s="117"/>
      <c r="H99" s="117"/>
      <c r="I99" s="117"/>
      <c r="J99" s="118">
        <f>J158</f>
        <v>0</v>
      </c>
      <c r="L99" s="115"/>
    </row>
    <row r="100" spans="1:31" s="10" customFormat="1" ht="19.95" customHeight="1">
      <c r="B100" s="115"/>
      <c r="D100" s="116" t="s">
        <v>549</v>
      </c>
      <c r="E100" s="117"/>
      <c r="F100" s="117"/>
      <c r="G100" s="117"/>
      <c r="H100" s="117"/>
      <c r="I100" s="117"/>
      <c r="J100" s="118">
        <f>J163</f>
        <v>0</v>
      </c>
      <c r="L100" s="115"/>
    </row>
    <row r="101" spans="1:31" s="10" customFormat="1" ht="19.95" customHeight="1">
      <c r="B101" s="115"/>
      <c r="D101" s="116" t="s">
        <v>550</v>
      </c>
      <c r="E101" s="117"/>
      <c r="F101" s="117"/>
      <c r="G101" s="117"/>
      <c r="H101" s="117"/>
      <c r="I101" s="117"/>
      <c r="J101" s="118">
        <f>J168</f>
        <v>0</v>
      </c>
      <c r="L101" s="115"/>
    </row>
    <row r="102" spans="1:31" s="10" customFormat="1" ht="19.95" customHeight="1">
      <c r="B102" s="115"/>
      <c r="D102" s="116" t="s">
        <v>551</v>
      </c>
      <c r="E102" s="117"/>
      <c r="F102" s="117"/>
      <c r="G102" s="117"/>
      <c r="H102" s="117"/>
      <c r="I102" s="117"/>
      <c r="J102" s="118">
        <f>J171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7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7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5" customHeight="1">
      <c r="A109" s="31"/>
      <c r="B109" s="32"/>
      <c r="C109" s="20" t="s">
        <v>109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7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42" t="str">
        <f>E7</f>
        <v>Revitalizace vodní nádrže k.ú. Vratíkov</v>
      </c>
      <c r="F112" s="243"/>
      <c r="G112" s="243"/>
      <c r="H112" s="243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97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32" t="str">
        <f>E9</f>
        <v>018-Vra-00 - Vedlejší a ostatní náklady</v>
      </c>
      <c r="F114" s="241"/>
      <c r="G114" s="241"/>
      <c r="H114" s="24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7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F12</f>
        <v>Vratíkov</v>
      </c>
      <c r="G116" s="31"/>
      <c r="H116" s="31"/>
      <c r="I116" s="26" t="s">
        <v>22</v>
      </c>
      <c r="J116" s="54">
        <f>IF(J12="","",J12)</f>
        <v>45816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7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15" customHeight="1">
      <c r="A118" s="31"/>
      <c r="B118" s="32"/>
      <c r="C118" s="26" t="s">
        <v>23</v>
      </c>
      <c r="D118" s="31"/>
      <c r="E118" s="31"/>
      <c r="F118" s="24" t="str">
        <f>E15</f>
        <v xml:space="preserve"> </v>
      </c>
      <c r="G118" s="31"/>
      <c r="H118" s="31"/>
      <c r="I118" s="26" t="s">
        <v>29</v>
      </c>
      <c r="J118" s="29" t="str">
        <f>E21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15" customHeight="1">
      <c r="A119" s="31"/>
      <c r="B119" s="32"/>
      <c r="C119" s="26" t="s">
        <v>27</v>
      </c>
      <c r="D119" s="31"/>
      <c r="E119" s="31"/>
      <c r="F119" s="24" t="str">
        <f>IF(E18="","",E18)</f>
        <v>Vyplň údaj</v>
      </c>
      <c r="G119" s="31"/>
      <c r="H119" s="31"/>
      <c r="I119" s="26" t="s">
        <v>31</v>
      </c>
      <c r="J119" s="29" t="str">
        <f>E24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110</v>
      </c>
      <c r="D121" s="122" t="s">
        <v>58</v>
      </c>
      <c r="E121" s="122" t="s">
        <v>54</v>
      </c>
      <c r="F121" s="122" t="s">
        <v>55</v>
      </c>
      <c r="G121" s="122" t="s">
        <v>111</v>
      </c>
      <c r="H121" s="122" t="s">
        <v>112</v>
      </c>
      <c r="I121" s="122" t="s">
        <v>113</v>
      </c>
      <c r="J121" s="123" t="s">
        <v>101</v>
      </c>
      <c r="K121" s="124" t="s">
        <v>114</v>
      </c>
      <c r="L121" s="125"/>
      <c r="M121" s="61" t="s">
        <v>1</v>
      </c>
      <c r="N121" s="62" t="s">
        <v>37</v>
      </c>
      <c r="O121" s="62" t="s">
        <v>115</v>
      </c>
      <c r="P121" s="62" t="s">
        <v>116</v>
      </c>
      <c r="Q121" s="62" t="s">
        <v>117</v>
      </c>
      <c r="R121" s="62" t="s">
        <v>118</v>
      </c>
      <c r="S121" s="62" t="s">
        <v>119</v>
      </c>
      <c r="T121" s="63" t="s">
        <v>120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85" customHeight="1">
      <c r="A122" s="31"/>
      <c r="B122" s="32"/>
      <c r="C122" s="68" t="s">
        <v>121</v>
      </c>
      <c r="D122" s="31"/>
      <c r="E122" s="31"/>
      <c r="F122" s="31"/>
      <c r="G122" s="31"/>
      <c r="H122" s="31"/>
      <c r="I122" s="31"/>
      <c r="J122" s="126">
        <f>BK122</f>
        <v>0</v>
      </c>
      <c r="K122" s="31"/>
      <c r="L122" s="32"/>
      <c r="M122" s="64"/>
      <c r="N122" s="55"/>
      <c r="O122" s="65"/>
      <c r="P122" s="127">
        <f>P123</f>
        <v>0</v>
      </c>
      <c r="Q122" s="65"/>
      <c r="R122" s="127">
        <f>R123</f>
        <v>0</v>
      </c>
      <c r="S122" s="65"/>
      <c r="T122" s="128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72</v>
      </c>
      <c r="AU122" s="16" t="s">
        <v>103</v>
      </c>
      <c r="BK122" s="129">
        <f>BK123</f>
        <v>0</v>
      </c>
    </row>
    <row r="123" spans="1:65" s="12" customFormat="1" ht="25.95" customHeight="1">
      <c r="B123" s="130"/>
      <c r="D123" s="131" t="s">
        <v>72</v>
      </c>
      <c r="E123" s="132" t="s">
        <v>552</v>
      </c>
      <c r="F123" s="132" t="s">
        <v>553</v>
      </c>
      <c r="I123" s="133"/>
      <c r="J123" s="134">
        <f>BK123</f>
        <v>0</v>
      </c>
      <c r="L123" s="130"/>
      <c r="M123" s="135"/>
      <c r="N123" s="136"/>
      <c r="O123" s="136"/>
      <c r="P123" s="137">
        <f>P124+P158+P163+P168+P171</f>
        <v>0</v>
      </c>
      <c r="Q123" s="136"/>
      <c r="R123" s="137">
        <f>R124+R158+R163+R168+R171</f>
        <v>0</v>
      </c>
      <c r="S123" s="136"/>
      <c r="T123" s="138">
        <f>T124+T158+T163+T168+T171</f>
        <v>0</v>
      </c>
      <c r="AR123" s="131" t="s">
        <v>153</v>
      </c>
      <c r="AT123" s="139" t="s">
        <v>72</v>
      </c>
      <c r="AU123" s="139" t="s">
        <v>73</v>
      </c>
      <c r="AY123" s="131" t="s">
        <v>124</v>
      </c>
      <c r="BK123" s="140">
        <f>BK124+BK158+BK163+BK168+BK171</f>
        <v>0</v>
      </c>
    </row>
    <row r="124" spans="1:65" s="12" customFormat="1" ht="22.85" customHeight="1">
      <c r="B124" s="130"/>
      <c r="D124" s="131" t="s">
        <v>72</v>
      </c>
      <c r="E124" s="141" t="s">
        <v>554</v>
      </c>
      <c r="F124" s="141" t="s">
        <v>555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SUM(P125:P157)</f>
        <v>0</v>
      </c>
      <c r="Q124" s="136"/>
      <c r="R124" s="137">
        <f>SUM(R125:R157)</f>
        <v>0</v>
      </c>
      <c r="S124" s="136"/>
      <c r="T124" s="138">
        <f>SUM(T125:T157)</f>
        <v>0</v>
      </c>
      <c r="AR124" s="131" t="s">
        <v>153</v>
      </c>
      <c r="AT124" s="139" t="s">
        <v>72</v>
      </c>
      <c r="AU124" s="139" t="s">
        <v>81</v>
      </c>
      <c r="AY124" s="131" t="s">
        <v>124</v>
      </c>
      <c r="BK124" s="140">
        <f>SUM(BK125:BK157)</f>
        <v>0</v>
      </c>
    </row>
    <row r="125" spans="1:65" s="2" customFormat="1" ht="16.5" customHeight="1">
      <c r="A125" s="31"/>
      <c r="B125" s="143"/>
      <c r="C125" s="144" t="s">
        <v>81</v>
      </c>
      <c r="D125" s="144" t="s">
        <v>128</v>
      </c>
      <c r="E125" s="145" t="s">
        <v>556</v>
      </c>
      <c r="F125" s="146" t="s">
        <v>557</v>
      </c>
      <c r="G125" s="147" t="s">
        <v>558</v>
      </c>
      <c r="H125" s="148">
        <v>1</v>
      </c>
      <c r="I125" s="149"/>
      <c r="J125" s="150">
        <f>ROUND(I125*H125,2)</f>
        <v>0</v>
      </c>
      <c r="K125" s="151"/>
      <c r="L125" s="32"/>
      <c r="M125" s="152" t="s">
        <v>1</v>
      </c>
      <c r="N125" s="153" t="s">
        <v>38</v>
      </c>
      <c r="O125" s="57"/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559</v>
      </c>
      <c r="AT125" s="156" t="s">
        <v>128</v>
      </c>
      <c r="AU125" s="156" t="s">
        <v>83</v>
      </c>
      <c r="AY125" s="16" t="s">
        <v>124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6" t="s">
        <v>81</v>
      </c>
      <c r="BK125" s="157">
        <f>ROUND(I125*H125,2)</f>
        <v>0</v>
      </c>
      <c r="BL125" s="16" t="s">
        <v>559</v>
      </c>
      <c r="BM125" s="156" t="s">
        <v>560</v>
      </c>
    </row>
    <row r="126" spans="1:65" s="2" customFormat="1" ht="25.75">
      <c r="A126" s="31"/>
      <c r="B126" s="32"/>
      <c r="C126" s="31"/>
      <c r="D126" s="159" t="s">
        <v>148</v>
      </c>
      <c r="E126" s="31"/>
      <c r="F126" s="175" t="s">
        <v>561</v>
      </c>
      <c r="G126" s="31"/>
      <c r="H126" s="31"/>
      <c r="I126" s="176"/>
      <c r="J126" s="31"/>
      <c r="K126" s="31"/>
      <c r="L126" s="32"/>
      <c r="M126" s="177"/>
      <c r="N126" s="178"/>
      <c r="O126" s="57"/>
      <c r="P126" s="57"/>
      <c r="Q126" s="57"/>
      <c r="R126" s="57"/>
      <c r="S126" s="57"/>
      <c r="T126" s="58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6" t="s">
        <v>148</v>
      </c>
      <c r="AU126" s="16" t="s">
        <v>83</v>
      </c>
    </row>
    <row r="127" spans="1:65" s="2" customFormat="1" ht="16.5" customHeight="1">
      <c r="A127" s="31"/>
      <c r="B127" s="143"/>
      <c r="C127" s="144" t="s">
        <v>83</v>
      </c>
      <c r="D127" s="144" t="s">
        <v>128</v>
      </c>
      <c r="E127" s="145" t="s">
        <v>562</v>
      </c>
      <c r="F127" s="146" t="s">
        <v>563</v>
      </c>
      <c r="G127" s="147" t="s">
        <v>564</v>
      </c>
      <c r="H127" s="148">
        <v>1</v>
      </c>
      <c r="I127" s="149"/>
      <c r="J127" s="150">
        <f>ROUND(I127*H127,2)</f>
        <v>0</v>
      </c>
      <c r="K127" s="151"/>
      <c r="L127" s="32"/>
      <c r="M127" s="152" t="s">
        <v>1</v>
      </c>
      <c r="N127" s="153" t="s">
        <v>38</v>
      </c>
      <c r="O127" s="57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6" t="s">
        <v>559</v>
      </c>
      <c r="AT127" s="156" t="s">
        <v>128</v>
      </c>
      <c r="AU127" s="156" t="s">
        <v>83</v>
      </c>
      <c r="AY127" s="16" t="s">
        <v>124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6" t="s">
        <v>81</v>
      </c>
      <c r="BK127" s="157">
        <f>ROUND(I127*H127,2)</f>
        <v>0</v>
      </c>
      <c r="BL127" s="16" t="s">
        <v>559</v>
      </c>
      <c r="BM127" s="156" t="s">
        <v>142</v>
      </c>
    </row>
    <row r="128" spans="1:65" s="2" customFormat="1" ht="25.75">
      <c r="A128" s="31"/>
      <c r="B128" s="32"/>
      <c r="C128" s="31"/>
      <c r="D128" s="159" t="s">
        <v>148</v>
      </c>
      <c r="E128" s="31"/>
      <c r="F128" s="175" t="s">
        <v>565</v>
      </c>
      <c r="G128" s="31"/>
      <c r="H128" s="31"/>
      <c r="I128" s="176"/>
      <c r="J128" s="31"/>
      <c r="K128" s="31"/>
      <c r="L128" s="32"/>
      <c r="M128" s="177"/>
      <c r="N128" s="178"/>
      <c r="O128" s="57"/>
      <c r="P128" s="57"/>
      <c r="Q128" s="57"/>
      <c r="R128" s="57"/>
      <c r="S128" s="57"/>
      <c r="T128" s="58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148</v>
      </c>
      <c r="AU128" s="16" t="s">
        <v>83</v>
      </c>
    </row>
    <row r="129" spans="1:65" s="13" customFormat="1">
      <c r="B129" s="158"/>
      <c r="D129" s="159" t="s">
        <v>134</v>
      </c>
      <c r="E129" s="160" t="s">
        <v>1</v>
      </c>
      <c r="F129" s="161" t="s">
        <v>81</v>
      </c>
      <c r="H129" s="162">
        <v>1</v>
      </c>
      <c r="I129" s="163"/>
      <c r="L129" s="158"/>
      <c r="M129" s="164"/>
      <c r="N129" s="165"/>
      <c r="O129" s="165"/>
      <c r="P129" s="165"/>
      <c r="Q129" s="165"/>
      <c r="R129" s="165"/>
      <c r="S129" s="165"/>
      <c r="T129" s="166"/>
      <c r="AT129" s="160" t="s">
        <v>134</v>
      </c>
      <c r="AU129" s="160" t="s">
        <v>83</v>
      </c>
      <c r="AV129" s="13" t="s">
        <v>83</v>
      </c>
      <c r="AW129" s="13" t="s">
        <v>30</v>
      </c>
      <c r="AX129" s="13" t="s">
        <v>73</v>
      </c>
      <c r="AY129" s="160" t="s">
        <v>124</v>
      </c>
    </row>
    <row r="130" spans="1:65" s="14" customFormat="1">
      <c r="B130" s="167"/>
      <c r="D130" s="159" t="s">
        <v>134</v>
      </c>
      <c r="E130" s="168" t="s">
        <v>1</v>
      </c>
      <c r="F130" s="169" t="s">
        <v>136</v>
      </c>
      <c r="H130" s="170">
        <v>1</v>
      </c>
      <c r="I130" s="171"/>
      <c r="L130" s="167"/>
      <c r="M130" s="172"/>
      <c r="N130" s="173"/>
      <c r="O130" s="173"/>
      <c r="P130" s="173"/>
      <c r="Q130" s="173"/>
      <c r="R130" s="173"/>
      <c r="S130" s="173"/>
      <c r="T130" s="174"/>
      <c r="AT130" s="168" t="s">
        <v>134</v>
      </c>
      <c r="AU130" s="168" t="s">
        <v>83</v>
      </c>
      <c r="AV130" s="14" t="s">
        <v>132</v>
      </c>
      <c r="AW130" s="14" t="s">
        <v>30</v>
      </c>
      <c r="AX130" s="14" t="s">
        <v>81</v>
      </c>
      <c r="AY130" s="168" t="s">
        <v>124</v>
      </c>
    </row>
    <row r="131" spans="1:65" s="2" customFormat="1" ht="16.5" customHeight="1">
      <c r="A131" s="31"/>
      <c r="B131" s="143"/>
      <c r="C131" s="144" t="s">
        <v>133</v>
      </c>
      <c r="D131" s="144" t="s">
        <v>128</v>
      </c>
      <c r="E131" s="145" t="s">
        <v>566</v>
      </c>
      <c r="F131" s="146" t="s">
        <v>567</v>
      </c>
      <c r="G131" s="147" t="s">
        <v>564</v>
      </c>
      <c r="H131" s="148">
        <v>1</v>
      </c>
      <c r="I131" s="149"/>
      <c r="J131" s="150">
        <f>ROUND(I131*H131,2)</f>
        <v>0</v>
      </c>
      <c r="K131" s="151"/>
      <c r="L131" s="32"/>
      <c r="M131" s="152" t="s">
        <v>1</v>
      </c>
      <c r="N131" s="153" t="s">
        <v>38</v>
      </c>
      <c r="O131" s="57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559</v>
      </c>
      <c r="AT131" s="156" t="s">
        <v>128</v>
      </c>
      <c r="AU131" s="156" t="s">
        <v>83</v>
      </c>
      <c r="AY131" s="16" t="s">
        <v>124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6" t="s">
        <v>81</v>
      </c>
      <c r="BK131" s="157">
        <f>ROUND(I131*H131,2)</f>
        <v>0</v>
      </c>
      <c r="BL131" s="16" t="s">
        <v>559</v>
      </c>
      <c r="BM131" s="156" t="s">
        <v>156</v>
      </c>
    </row>
    <row r="132" spans="1:65" s="2" customFormat="1" ht="25.75">
      <c r="A132" s="31"/>
      <c r="B132" s="32"/>
      <c r="C132" s="31"/>
      <c r="D132" s="159" t="s">
        <v>148</v>
      </c>
      <c r="E132" s="31"/>
      <c r="F132" s="175" t="s">
        <v>568</v>
      </c>
      <c r="G132" s="31"/>
      <c r="H132" s="31"/>
      <c r="I132" s="176"/>
      <c r="J132" s="31"/>
      <c r="K132" s="31"/>
      <c r="L132" s="32"/>
      <c r="M132" s="177"/>
      <c r="N132" s="178"/>
      <c r="O132" s="57"/>
      <c r="P132" s="57"/>
      <c r="Q132" s="57"/>
      <c r="R132" s="57"/>
      <c r="S132" s="57"/>
      <c r="T132" s="5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148</v>
      </c>
      <c r="AU132" s="16" t="s">
        <v>83</v>
      </c>
    </row>
    <row r="133" spans="1:65" s="13" customFormat="1">
      <c r="B133" s="158"/>
      <c r="D133" s="159" t="s">
        <v>134</v>
      </c>
      <c r="E133" s="160" t="s">
        <v>1</v>
      </c>
      <c r="F133" s="161" t="s">
        <v>81</v>
      </c>
      <c r="H133" s="162">
        <v>1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134</v>
      </c>
      <c r="AU133" s="160" t="s">
        <v>83</v>
      </c>
      <c r="AV133" s="13" t="s">
        <v>83</v>
      </c>
      <c r="AW133" s="13" t="s">
        <v>30</v>
      </c>
      <c r="AX133" s="13" t="s">
        <v>73</v>
      </c>
      <c r="AY133" s="160" t="s">
        <v>124</v>
      </c>
    </row>
    <row r="134" spans="1:65" s="14" customFormat="1">
      <c r="B134" s="167"/>
      <c r="D134" s="159" t="s">
        <v>134</v>
      </c>
      <c r="E134" s="168" t="s">
        <v>1</v>
      </c>
      <c r="F134" s="169" t="s">
        <v>136</v>
      </c>
      <c r="H134" s="170">
        <v>1</v>
      </c>
      <c r="I134" s="171"/>
      <c r="L134" s="167"/>
      <c r="M134" s="172"/>
      <c r="N134" s="173"/>
      <c r="O134" s="173"/>
      <c r="P134" s="173"/>
      <c r="Q134" s="173"/>
      <c r="R134" s="173"/>
      <c r="S134" s="173"/>
      <c r="T134" s="174"/>
      <c r="AT134" s="168" t="s">
        <v>134</v>
      </c>
      <c r="AU134" s="168" t="s">
        <v>83</v>
      </c>
      <c r="AV134" s="14" t="s">
        <v>132</v>
      </c>
      <c r="AW134" s="14" t="s">
        <v>30</v>
      </c>
      <c r="AX134" s="14" t="s">
        <v>81</v>
      </c>
      <c r="AY134" s="168" t="s">
        <v>124</v>
      </c>
    </row>
    <row r="135" spans="1:65" s="2" customFormat="1" ht="24.15" customHeight="1">
      <c r="A135" s="31"/>
      <c r="B135" s="143"/>
      <c r="C135" s="144" t="s">
        <v>132</v>
      </c>
      <c r="D135" s="144" t="s">
        <v>128</v>
      </c>
      <c r="E135" s="145" t="s">
        <v>569</v>
      </c>
      <c r="F135" s="146" t="s">
        <v>570</v>
      </c>
      <c r="G135" s="147" t="s">
        <v>564</v>
      </c>
      <c r="H135" s="148">
        <v>1</v>
      </c>
      <c r="I135" s="149"/>
      <c r="J135" s="150">
        <f>ROUND(I135*H135,2)</f>
        <v>0</v>
      </c>
      <c r="K135" s="151"/>
      <c r="L135" s="32"/>
      <c r="M135" s="152" t="s">
        <v>1</v>
      </c>
      <c r="N135" s="153" t="s">
        <v>38</v>
      </c>
      <c r="O135" s="57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6" t="s">
        <v>559</v>
      </c>
      <c r="AT135" s="156" t="s">
        <v>128</v>
      </c>
      <c r="AU135" s="156" t="s">
        <v>83</v>
      </c>
      <c r="AY135" s="16" t="s">
        <v>124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6" t="s">
        <v>81</v>
      </c>
      <c r="BK135" s="157">
        <f>ROUND(I135*H135,2)</f>
        <v>0</v>
      </c>
      <c r="BL135" s="16" t="s">
        <v>559</v>
      </c>
      <c r="BM135" s="156" t="s">
        <v>160</v>
      </c>
    </row>
    <row r="136" spans="1:65" s="2" customFormat="1" ht="17.149999999999999">
      <c r="A136" s="31"/>
      <c r="B136" s="32"/>
      <c r="C136" s="31"/>
      <c r="D136" s="159" t="s">
        <v>148</v>
      </c>
      <c r="E136" s="31"/>
      <c r="F136" s="175" t="s">
        <v>571</v>
      </c>
      <c r="G136" s="31"/>
      <c r="H136" s="31"/>
      <c r="I136" s="176"/>
      <c r="J136" s="31"/>
      <c r="K136" s="31"/>
      <c r="L136" s="32"/>
      <c r="M136" s="177"/>
      <c r="N136" s="178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148</v>
      </c>
      <c r="AU136" s="16" t="s">
        <v>83</v>
      </c>
    </row>
    <row r="137" spans="1:65" s="13" customFormat="1">
      <c r="B137" s="158"/>
      <c r="D137" s="159" t="s">
        <v>134</v>
      </c>
      <c r="E137" s="160" t="s">
        <v>1</v>
      </c>
      <c r="F137" s="161" t="s">
        <v>81</v>
      </c>
      <c r="H137" s="162">
        <v>1</v>
      </c>
      <c r="I137" s="163"/>
      <c r="L137" s="158"/>
      <c r="M137" s="164"/>
      <c r="N137" s="165"/>
      <c r="O137" s="165"/>
      <c r="P137" s="165"/>
      <c r="Q137" s="165"/>
      <c r="R137" s="165"/>
      <c r="S137" s="165"/>
      <c r="T137" s="166"/>
      <c r="AT137" s="160" t="s">
        <v>134</v>
      </c>
      <c r="AU137" s="160" t="s">
        <v>83</v>
      </c>
      <c r="AV137" s="13" t="s">
        <v>83</v>
      </c>
      <c r="AW137" s="13" t="s">
        <v>30</v>
      </c>
      <c r="AX137" s="13" t="s">
        <v>73</v>
      </c>
      <c r="AY137" s="160" t="s">
        <v>124</v>
      </c>
    </row>
    <row r="138" spans="1:65" s="14" customFormat="1">
      <c r="B138" s="167"/>
      <c r="D138" s="159" t="s">
        <v>134</v>
      </c>
      <c r="E138" s="168" t="s">
        <v>1</v>
      </c>
      <c r="F138" s="169" t="s">
        <v>136</v>
      </c>
      <c r="H138" s="170">
        <v>1</v>
      </c>
      <c r="I138" s="171"/>
      <c r="L138" s="167"/>
      <c r="M138" s="172"/>
      <c r="N138" s="173"/>
      <c r="O138" s="173"/>
      <c r="P138" s="173"/>
      <c r="Q138" s="173"/>
      <c r="R138" s="173"/>
      <c r="S138" s="173"/>
      <c r="T138" s="174"/>
      <c r="AT138" s="168" t="s">
        <v>134</v>
      </c>
      <c r="AU138" s="168" t="s">
        <v>83</v>
      </c>
      <c r="AV138" s="14" t="s">
        <v>132</v>
      </c>
      <c r="AW138" s="14" t="s">
        <v>30</v>
      </c>
      <c r="AX138" s="14" t="s">
        <v>81</v>
      </c>
      <c r="AY138" s="168" t="s">
        <v>124</v>
      </c>
    </row>
    <row r="139" spans="1:65" s="2" customFormat="1" ht="24.15" customHeight="1">
      <c r="A139" s="31"/>
      <c r="B139" s="143"/>
      <c r="C139" s="144" t="s">
        <v>153</v>
      </c>
      <c r="D139" s="144" t="s">
        <v>128</v>
      </c>
      <c r="E139" s="145" t="s">
        <v>572</v>
      </c>
      <c r="F139" s="146" t="s">
        <v>573</v>
      </c>
      <c r="G139" s="147" t="s">
        <v>564</v>
      </c>
      <c r="H139" s="148">
        <v>1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38</v>
      </c>
      <c r="O139" s="57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6" t="s">
        <v>559</v>
      </c>
      <c r="AT139" s="156" t="s">
        <v>128</v>
      </c>
      <c r="AU139" s="156" t="s">
        <v>83</v>
      </c>
      <c r="AY139" s="16" t="s">
        <v>124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6" t="s">
        <v>81</v>
      </c>
      <c r="BK139" s="157">
        <f>ROUND(I139*H139,2)</f>
        <v>0</v>
      </c>
      <c r="BL139" s="16" t="s">
        <v>559</v>
      </c>
      <c r="BM139" s="156" t="s">
        <v>151</v>
      </c>
    </row>
    <row r="140" spans="1:65" s="2" customFormat="1" ht="17.149999999999999">
      <c r="A140" s="31"/>
      <c r="B140" s="32"/>
      <c r="C140" s="31"/>
      <c r="D140" s="159" t="s">
        <v>148</v>
      </c>
      <c r="E140" s="31"/>
      <c r="F140" s="175" t="s">
        <v>574</v>
      </c>
      <c r="G140" s="31"/>
      <c r="H140" s="31"/>
      <c r="I140" s="176"/>
      <c r="J140" s="31"/>
      <c r="K140" s="31"/>
      <c r="L140" s="32"/>
      <c r="M140" s="177"/>
      <c r="N140" s="178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148</v>
      </c>
      <c r="AU140" s="16" t="s">
        <v>83</v>
      </c>
    </row>
    <row r="141" spans="1:65" s="13" customFormat="1">
      <c r="B141" s="158"/>
      <c r="D141" s="159" t="s">
        <v>134</v>
      </c>
      <c r="E141" s="160" t="s">
        <v>1</v>
      </c>
      <c r="F141" s="161" t="s">
        <v>81</v>
      </c>
      <c r="H141" s="162">
        <v>1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134</v>
      </c>
      <c r="AU141" s="160" t="s">
        <v>83</v>
      </c>
      <c r="AV141" s="13" t="s">
        <v>83</v>
      </c>
      <c r="AW141" s="13" t="s">
        <v>30</v>
      </c>
      <c r="AX141" s="13" t="s">
        <v>73</v>
      </c>
      <c r="AY141" s="160" t="s">
        <v>124</v>
      </c>
    </row>
    <row r="142" spans="1:65" s="14" customFormat="1">
      <c r="B142" s="167"/>
      <c r="D142" s="159" t="s">
        <v>134</v>
      </c>
      <c r="E142" s="168" t="s">
        <v>1</v>
      </c>
      <c r="F142" s="169" t="s">
        <v>136</v>
      </c>
      <c r="H142" s="170">
        <v>1</v>
      </c>
      <c r="I142" s="171"/>
      <c r="L142" s="167"/>
      <c r="M142" s="172"/>
      <c r="N142" s="173"/>
      <c r="O142" s="173"/>
      <c r="P142" s="173"/>
      <c r="Q142" s="173"/>
      <c r="R142" s="173"/>
      <c r="S142" s="173"/>
      <c r="T142" s="174"/>
      <c r="AT142" s="168" t="s">
        <v>134</v>
      </c>
      <c r="AU142" s="168" t="s">
        <v>83</v>
      </c>
      <c r="AV142" s="14" t="s">
        <v>132</v>
      </c>
      <c r="AW142" s="14" t="s">
        <v>30</v>
      </c>
      <c r="AX142" s="14" t="s">
        <v>81</v>
      </c>
      <c r="AY142" s="168" t="s">
        <v>124</v>
      </c>
    </row>
    <row r="143" spans="1:65" s="2" customFormat="1" ht="24.15" customHeight="1">
      <c r="A143" s="31"/>
      <c r="B143" s="143"/>
      <c r="C143" s="144" t="s">
        <v>142</v>
      </c>
      <c r="D143" s="144" t="s">
        <v>128</v>
      </c>
      <c r="E143" s="145" t="s">
        <v>575</v>
      </c>
      <c r="F143" s="146" t="s">
        <v>576</v>
      </c>
      <c r="G143" s="147" t="s">
        <v>558</v>
      </c>
      <c r="H143" s="148">
        <v>2</v>
      </c>
      <c r="I143" s="149"/>
      <c r="J143" s="150">
        <f>ROUND(I143*H143,2)</f>
        <v>0</v>
      </c>
      <c r="K143" s="151"/>
      <c r="L143" s="32"/>
      <c r="M143" s="152" t="s">
        <v>1</v>
      </c>
      <c r="N143" s="153" t="s">
        <v>38</v>
      </c>
      <c r="O143" s="57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6" t="s">
        <v>559</v>
      </c>
      <c r="AT143" s="156" t="s">
        <v>128</v>
      </c>
      <c r="AU143" s="156" t="s">
        <v>83</v>
      </c>
      <c r="AY143" s="16" t="s">
        <v>124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6" t="s">
        <v>81</v>
      </c>
      <c r="BK143" s="157">
        <f>ROUND(I143*H143,2)</f>
        <v>0</v>
      </c>
      <c r="BL143" s="16" t="s">
        <v>559</v>
      </c>
      <c r="BM143" s="156" t="s">
        <v>577</v>
      </c>
    </row>
    <row r="144" spans="1:65" s="2" customFormat="1" ht="51.45">
      <c r="A144" s="31"/>
      <c r="B144" s="32"/>
      <c r="C144" s="31"/>
      <c r="D144" s="159" t="s">
        <v>148</v>
      </c>
      <c r="E144" s="31"/>
      <c r="F144" s="175" t="s">
        <v>578</v>
      </c>
      <c r="G144" s="31"/>
      <c r="H144" s="31"/>
      <c r="I144" s="176"/>
      <c r="J144" s="31"/>
      <c r="K144" s="31"/>
      <c r="L144" s="32"/>
      <c r="M144" s="177"/>
      <c r="N144" s="178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148</v>
      </c>
      <c r="AU144" s="16" t="s">
        <v>83</v>
      </c>
    </row>
    <row r="145" spans="1:65" s="13" customFormat="1">
      <c r="B145" s="158"/>
      <c r="D145" s="159" t="s">
        <v>134</v>
      </c>
      <c r="E145" s="160" t="s">
        <v>1</v>
      </c>
      <c r="F145" s="161" t="s">
        <v>579</v>
      </c>
      <c r="H145" s="162">
        <v>2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134</v>
      </c>
      <c r="AU145" s="160" t="s">
        <v>83</v>
      </c>
      <c r="AV145" s="13" t="s">
        <v>83</v>
      </c>
      <c r="AW145" s="13" t="s">
        <v>30</v>
      </c>
      <c r="AX145" s="13" t="s">
        <v>81</v>
      </c>
      <c r="AY145" s="160" t="s">
        <v>124</v>
      </c>
    </row>
    <row r="146" spans="1:65" s="2" customFormat="1" ht="16.5" customHeight="1">
      <c r="A146" s="31"/>
      <c r="B146" s="143"/>
      <c r="C146" s="144" t="s">
        <v>161</v>
      </c>
      <c r="D146" s="144" t="s">
        <v>128</v>
      </c>
      <c r="E146" s="145" t="s">
        <v>580</v>
      </c>
      <c r="F146" s="146" t="s">
        <v>581</v>
      </c>
      <c r="G146" s="147" t="s">
        <v>558</v>
      </c>
      <c r="H146" s="148">
        <v>1</v>
      </c>
      <c r="I146" s="149"/>
      <c r="J146" s="150">
        <f>ROUND(I146*H146,2)</f>
        <v>0</v>
      </c>
      <c r="K146" s="151"/>
      <c r="L146" s="32"/>
      <c r="M146" s="152" t="s">
        <v>1</v>
      </c>
      <c r="N146" s="153" t="s">
        <v>38</v>
      </c>
      <c r="O146" s="57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6" t="s">
        <v>559</v>
      </c>
      <c r="AT146" s="156" t="s">
        <v>128</v>
      </c>
      <c r="AU146" s="156" t="s">
        <v>83</v>
      </c>
      <c r="AY146" s="16" t="s">
        <v>124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6" t="s">
        <v>81</v>
      </c>
      <c r="BK146" s="157">
        <f>ROUND(I146*H146,2)</f>
        <v>0</v>
      </c>
      <c r="BL146" s="16" t="s">
        <v>559</v>
      </c>
      <c r="BM146" s="156" t="s">
        <v>582</v>
      </c>
    </row>
    <row r="147" spans="1:65" s="2" customFormat="1" ht="154.30000000000001">
      <c r="A147" s="31"/>
      <c r="B147" s="32"/>
      <c r="C147" s="31"/>
      <c r="D147" s="159" t="s">
        <v>148</v>
      </c>
      <c r="E147" s="31"/>
      <c r="F147" s="175" t="s">
        <v>583</v>
      </c>
      <c r="G147" s="31"/>
      <c r="H147" s="31"/>
      <c r="I147" s="176"/>
      <c r="J147" s="31"/>
      <c r="K147" s="31"/>
      <c r="L147" s="32"/>
      <c r="M147" s="177"/>
      <c r="N147" s="178"/>
      <c r="O147" s="57"/>
      <c r="P147" s="57"/>
      <c r="Q147" s="57"/>
      <c r="R147" s="57"/>
      <c r="S147" s="57"/>
      <c r="T147" s="58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6" t="s">
        <v>148</v>
      </c>
      <c r="AU147" s="16" t="s">
        <v>83</v>
      </c>
    </row>
    <row r="148" spans="1:65" s="13" customFormat="1">
      <c r="B148" s="158"/>
      <c r="D148" s="159" t="s">
        <v>134</v>
      </c>
      <c r="E148" s="160" t="s">
        <v>1</v>
      </c>
      <c r="F148" s="161" t="s">
        <v>584</v>
      </c>
      <c r="H148" s="162">
        <v>1</v>
      </c>
      <c r="I148" s="163"/>
      <c r="L148" s="158"/>
      <c r="M148" s="164"/>
      <c r="N148" s="165"/>
      <c r="O148" s="165"/>
      <c r="P148" s="165"/>
      <c r="Q148" s="165"/>
      <c r="R148" s="165"/>
      <c r="S148" s="165"/>
      <c r="T148" s="166"/>
      <c r="AT148" s="160" t="s">
        <v>134</v>
      </c>
      <c r="AU148" s="160" t="s">
        <v>83</v>
      </c>
      <c r="AV148" s="13" t="s">
        <v>83</v>
      </c>
      <c r="AW148" s="13" t="s">
        <v>30</v>
      </c>
      <c r="AX148" s="13" t="s">
        <v>81</v>
      </c>
      <c r="AY148" s="160" t="s">
        <v>124</v>
      </c>
    </row>
    <row r="149" spans="1:65" s="2" customFormat="1" ht="16.5" customHeight="1">
      <c r="A149" s="31"/>
      <c r="B149" s="143"/>
      <c r="C149" s="144" t="s">
        <v>156</v>
      </c>
      <c r="D149" s="144" t="s">
        <v>128</v>
      </c>
      <c r="E149" s="145" t="s">
        <v>585</v>
      </c>
      <c r="F149" s="146" t="s">
        <v>586</v>
      </c>
      <c r="G149" s="147" t="s">
        <v>558</v>
      </c>
      <c r="H149" s="148">
        <v>1</v>
      </c>
      <c r="I149" s="149"/>
      <c r="J149" s="150">
        <f>ROUND(I149*H149,2)</f>
        <v>0</v>
      </c>
      <c r="K149" s="151"/>
      <c r="L149" s="32"/>
      <c r="M149" s="152" t="s">
        <v>1</v>
      </c>
      <c r="N149" s="153" t="s">
        <v>38</v>
      </c>
      <c r="O149" s="57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6" t="s">
        <v>559</v>
      </c>
      <c r="AT149" s="156" t="s">
        <v>128</v>
      </c>
      <c r="AU149" s="156" t="s">
        <v>83</v>
      </c>
      <c r="AY149" s="16" t="s">
        <v>124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6" t="s">
        <v>81</v>
      </c>
      <c r="BK149" s="157">
        <f>ROUND(I149*H149,2)</f>
        <v>0</v>
      </c>
      <c r="BL149" s="16" t="s">
        <v>559</v>
      </c>
      <c r="BM149" s="156" t="s">
        <v>587</v>
      </c>
    </row>
    <row r="150" spans="1:65" s="2" customFormat="1" ht="68.599999999999994">
      <c r="A150" s="31"/>
      <c r="B150" s="32"/>
      <c r="C150" s="31"/>
      <c r="D150" s="159" t="s">
        <v>148</v>
      </c>
      <c r="E150" s="31"/>
      <c r="F150" s="175" t="s">
        <v>588</v>
      </c>
      <c r="G150" s="31"/>
      <c r="H150" s="31"/>
      <c r="I150" s="176"/>
      <c r="J150" s="31"/>
      <c r="K150" s="31"/>
      <c r="L150" s="32"/>
      <c r="M150" s="177"/>
      <c r="N150" s="178"/>
      <c r="O150" s="57"/>
      <c r="P150" s="57"/>
      <c r="Q150" s="57"/>
      <c r="R150" s="57"/>
      <c r="S150" s="57"/>
      <c r="T150" s="58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6" t="s">
        <v>148</v>
      </c>
      <c r="AU150" s="16" t="s">
        <v>83</v>
      </c>
    </row>
    <row r="151" spans="1:65" s="2" customFormat="1" ht="16.5" customHeight="1">
      <c r="A151" s="31"/>
      <c r="B151" s="143"/>
      <c r="C151" s="144" t="s">
        <v>172</v>
      </c>
      <c r="D151" s="144" t="s">
        <v>128</v>
      </c>
      <c r="E151" s="145" t="s">
        <v>589</v>
      </c>
      <c r="F151" s="146" t="s">
        <v>590</v>
      </c>
      <c r="G151" s="147" t="s">
        <v>558</v>
      </c>
      <c r="H151" s="148">
        <v>1</v>
      </c>
      <c r="I151" s="149"/>
      <c r="J151" s="150">
        <f>ROUND(I151*H151,2)</f>
        <v>0</v>
      </c>
      <c r="K151" s="151"/>
      <c r="L151" s="32"/>
      <c r="M151" s="152" t="s">
        <v>1</v>
      </c>
      <c r="N151" s="153" t="s">
        <v>38</v>
      </c>
      <c r="O151" s="57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6" t="s">
        <v>559</v>
      </c>
      <c r="AT151" s="156" t="s">
        <v>128</v>
      </c>
      <c r="AU151" s="156" t="s">
        <v>83</v>
      </c>
      <c r="AY151" s="16" t="s">
        <v>124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6" t="s">
        <v>81</v>
      </c>
      <c r="BK151" s="157">
        <f>ROUND(I151*H151,2)</f>
        <v>0</v>
      </c>
      <c r="BL151" s="16" t="s">
        <v>559</v>
      </c>
      <c r="BM151" s="156" t="s">
        <v>591</v>
      </c>
    </row>
    <row r="152" spans="1:65" s="2" customFormat="1" ht="68.599999999999994">
      <c r="A152" s="31"/>
      <c r="B152" s="32"/>
      <c r="C152" s="31"/>
      <c r="D152" s="159" t="s">
        <v>148</v>
      </c>
      <c r="E152" s="31"/>
      <c r="F152" s="175" t="s">
        <v>592</v>
      </c>
      <c r="G152" s="31"/>
      <c r="H152" s="31"/>
      <c r="I152" s="176"/>
      <c r="J152" s="31"/>
      <c r="K152" s="31"/>
      <c r="L152" s="32"/>
      <c r="M152" s="177"/>
      <c r="N152" s="178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148</v>
      </c>
      <c r="AU152" s="16" t="s">
        <v>83</v>
      </c>
    </row>
    <row r="153" spans="1:65" s="2" customFormat="1" ht="16.5" customHeight="1">
      <c r="A153" s="31"/>
      <c r="B153" s="143"/>
      <c r="C153" s="144" t="s">
        <v>160</v>
      </c>
      <c r="D153" s="144" t="s">
        <v>128</v>
      </c>
      <c r="E153" s="145" t="s">
        <v>593</v>
      </c>
      <c r="F153" s="146" t="s">
        <v>594</v>
      </c>
      <c r="G153" s="147" t="s">
        <v>558</v>
      </c>
      <c r="H153" s="148">
        <v>1</v>
      </c>
      <c r="I153" s="149"/>
      <c r="J153" s="150">
        <f>ROUND(I153*H153,2)</f>
        <v>0</v>
      </c>
      <c r="K153" s="151"/>
      <c r="L153" s="32"/>
      <c r="M153" s="152" t="s">
        <v>1</v>
      </c>
      <c r="N153" s="153" t="s">
        <v>38</v>
      </c>
      <c r="O153" s="57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6" t="s">
        <v>559</v>
      </c>
      <c r="AT153" s="156" t="s">
        <v>128</v>
      </c>
      <c r="AU153" s="156" t="s">
        <v>83</v>
      </c>
      <c r="AY153" s="16" t="s">
        <v>124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6" t="s">
        <v>81</v>
      </c>
      <c r="BK153" s="157">
        <f>ROUND(I153*H153,2)</f>
        <v>0</v>
      </c>
      <c r="BL153" s="16" t="s">
        <v>559</v>
      </c>
      <c r="BM153" s="156" t="s">
        <v>595</v>
      </c>
    </row>
    <row r="154" spans="1:65" s="2" customFormat="1" ht="60">
      <c r="A154" s="31"/>
      <c r="B154" s="32"/>
      <c r="C154" s="31"/>
      <c r="D154" s="159" t="s">
        <v>148</v>
      </c>
      <c r="E154" s="31"/>
      <c r="F154" s="175" t="s">
        <v>596</v>
      </c>
      <c r="G154" s="31"/>
      <c r="H154" s="31"/>
      <c r="I154" s="176"/>
      <c r="J154" s="31"/>
      <c r="K154" s="31"/>
      <c r="L154" s="32"/>
      <c r="M154" s="177"/>
      <c r="N154" s="178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148</v>
      </c>
      <c r="AU154" s="16" t="s">
        <v>83</v>
      </c>
    </row>
    <row r="155" spans="1:65" s="2" customFormat="1" ht="16.5" customHeight="1">
      <c r="A155" s="31"/>
      <c r="B155" s="143"/>
      <c r="C155" s="144" t="s">
        <v>179</v>
      </c>
      <c r="D155" s="144" t="s">
        <v>128</v>
      </c>
      <c r="E155" s="145" t="s">
        <v>597</v>
      </c>
      <c r="F155" s="146" t="s">
        <v>598</v>
      </c>
      <c r="G155" s="147" t="s">
        <v>558</v>
      </c>
      <c r="H155" s="148">
        <v>6</v>
      </c>
      <c r="I155" s="149"/>
      <c r="J155" s="150">
        <f>ROUND(I155*H155,2)</f>
        <v>0</v>
      </c>
      <c r="K155" s="151"/>
      <c r="L155" s="32"/>
      <c r="M155" s="152" t="s">
        <v>1</v>
      </c>
      <c r="N155" s="153" t="s">
        <v>38</v>
      </c>
      <c r="O155" s="57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6" t="s">
        <v>559</v>
      </c>
      <c r="AT155" s="156" t="s">
        <v>128</v>
      </c>
      <c r="AU155" s="156" t="s">
        <v>83</v>
      </c>
      <c r="AY155" s="16" t="s">
        <v>124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6" t="s">
        <v>81</v>
      </c>
      <c r="BK155" s="157">
        <f>ROUND(I155*H155,2)</f>
        <v>0</v>
      </c>
      <c r="BL155" s="16" t="s">
        <v>559</v>
      </c>
      <c r="BM155" s="156" t="s">
        <v>599</v>
      </c>
    </row>
    <row r="156" spans="1:65" s="2" customFormat="1" ht="68.599999999999994">
      <c r="A156" s="31"/>
      <c r="B156" s="32"/>
      <c r="C156" s="31"/>
      <c r="D156" s="159" t="s">
        <v>148</v>
      </c>
      <c r="E156" s="31"/>
      <c r="F156" s="175" t="s">
        <v>600</v>
      </c>
      <c r="G156" s="31"/>
      <c r="H156" s="31"/>
      <c r="I156" s="176"/>
      <c r="J156" s="31"/>
      <c r="K156" s="31"/>
      <c r="L156" s="32"/>
      <c r="M156" s="177"/>
      <c r="N156" s="178"/>
      <c r="O156" s="57"/>
      <c r="P156" s="57"/>
      <c r="Q156" s="57"/>
      <c r="R156" s="57"/>
      <c r="S156" s="57"/>
      <c r="T156" s="58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6" t="s">
        <v>148</v>
      </c>
      <c r="AU156" s="16" t="s">
        <v>83</v>
      </c>
    </row>
    <row r="157" spans="1:65" s="13" customFormat="1">
      <c r="B157" s="158"/>
      <c r="D157" s="159" t="s">
        <v>134</v>
      </c>
      <c r="E157" s="160" t="s">
        <v>1</v>
      </c>
      <c r="F157" s="161" t="s">
        <v>601</v>
      </c>
      <c r="H157" s="162">
        <v>6</v>
      </c>
      <c r="I157" s="163"/>
      <c r="L157" s="158"/>
      <c r="M157" s="164"/>
      <c r="N157" s="165"/>
      <c r="O157" s="165"/>
      <c r="P157" s="165"/>
      <c r="Q157" s="165"/>
      <c r="R157" s="165"/>
      <c r="S157" s="165"/>
      <c r="T157" s="166"/>
      <c r="AT157" s="160" t="s">
        <v>134</v>
      </c>
      <c r="AU157" s="160" t="s">
        <v>83</v>
      </c>
      <c r="AV157" s="13" t="s">
        <v>83</v>
      </c>
      <c r="AW157" s="13" t="s">
        <v>30</v>
      </c>
      <c r="AX157" s="13" t="s">
        <v>81</v>
      </c>
      <c r="AY157" s="160" t="s">
        <v>124</v>
      </c>
    </row>
    <row r="158" spans="1:65" s="12" customFormat="1" ht="22.85" customHeight="1">
      <c r="B158" s="130"/>
      <c r="D158" s="131" t="s">
        <v>72</v>
      </c>
      <c r="E158" s="141" t="s">
        <v>602</v>
      </c>
      <c r="F158" s="141" t="s">
        <v>603</v>
      </c>
      <c r="I158" s="133"/>
      <c r="J158" s="142">
        <f>BK158</f>
        <v>0</v>
      </c>
      <c r="L158" s="130"/>
      <c r="M158" s="135"/>
      <c r="N158" s="136"/>
      <c r="O158" s="136"/>
      <c r="P158" s="137">
        <f>SUM(P159:P162)</f>
        <v>0</v>
      </c>
      <c r="Q158" s="136"/>
      <c r="R158" s="137">
        <f>SUM(R159:R162)</f>
        <v>0</v>
      </c>
      <c r="S158" s="136"/>
      <c r="T158" s="138">
        <f>SUM(T159:T162)</f>
        <v>0</v>
      </c>
      <c r="AR158" s="131" t="s">
        <v>153</v>
      </c>
      <c r="AT158" s="139" t="s">
        <v>72</v>
      </c>
      <c r="AU158" s="139" t="s">
        <v>81</v>
      </c>
      <c r="AY158" s="131" t="s">
        <v>124</v>
      </c>
      <c r="BK158" s="140">
        <f>SUM(BK159:BK162)</f>
        <v>0</v>
      </c>
    </row>
    <row r="159" spans="1:65" s="2" customFormat="1" ht="16.5" customHeight="1">
      <c r="A159" s="31"/>
      <c r="B159" s="143"/>
      <c r="C159" s="144" t="s">
        <v>126</v>
      </c>
      <c r="D159" s="144" t="s">
        <v>128</v>
      </c>
      <c r="E159" s="145" t="s">
        <v>604</v>
      </c>
      <c r="F159" s="146" t="s">
        <v>605</v>
      </c>
      <c r="G159" s="147" t="s">
        <v>169</v>
      </c>
      <c r="H159" s="148">
        <v>60</v>
      </c>
      <c r="I159" s="149"/>
      <c r="J159" s="150">
        <f>ROUND(I159*H159,2)</f>
        <v>0</v>
      </c>
      <c r="K159" s="151"/>
      <c r="L159" s="32"/>
      <c r="M159" s="152" t="s">
        <v>1</v>
      </c>
      <c r="N159" s="153" t="s">
        <v>38</v>
      </c>
      <c r="O159" s="57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6" t="s">
        <v>559</v>
      </c>
      <c r="AT159" s="156" t="s">
        <v>128</v>
      </c>
      <c r="AU159" s="156" t="s">
        <v>83</v>
      </c>
      <c r="AY159" s="16" t="s">
        <v>124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6" t="s">
        <v>81</v>
      </c>
      <c r="BK159" s="157">
        <f>ROUND(I159*H159,2)</f>
        <v>0</v>
      </c>
      <c r="BL159" s="16" t="s">
        <v>559</v>
      </c>
      <c r="BM159" s="156" t="s">
        <v>83</v>
      </c>
    </row>
    <row r="160" spans="1:65" s="2" customFormat="1" ht="42.9">
      <c r="A160" s="31"/>
      <c r="B160" s="32"/>
      <c r="C160" s="31"/>
      <c r="D160" s="159" t="s">
        <v>148</v>
      </c>
      <c r="E160" s="31"/>
      <c r="F160" s="175" t="s">
        <v>606</v>
      </c>
      <c r="G160" s="31"/>
      <c r="H160" s="31"/>
      <c r="I160" s="176"/>
      <c r="J160" s="31"/>
      <c r="K160" s="31"/>
      <c r="L160" s="32"/>
      <c r="M160" s="177"/>
      <c r="N160" s="178"/>
      <c r="O160" s="57"/>
      <c r="P160" s="57"/>
      <c r="Q160" s="57"/>
      <c r="R160" s="57"/>
      <c r="S160" s="57"/>
      <c r="T160" s="58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6" t="s">
        <v>148</v>
      </c>
      <c r="AU160" s="16" t="s">
        <v>83</v>
      </c>
    </row>
    <row r="161" spans="1:65" s="13" customFormat="1">
      <c r="B161" s="158"/>
      <c r="D161" s="159" t="s">
        <v>134</v>
      </c>
      <c r="E161" s="160" t="s">
        <v>1</v>
      </c>
      <c r="F161" s="161" t="s">
        <v>607</v>
      </c>
      <c r="H161" s="162">
        <v>60</v>
      </c>
      <c r="I161" s="163"/>
      <c r="L161" s="158"/>
      <c r="M161" s="164"/>
      <c r="N161" s="165"/>
      <c r="O161" s="165"/>
      <c r="P161" s="165"/>
      <c r="Q161" s="165"/>
      <c r="R161" s="165"/>
      <c r="S161" s="165"/>
      <c r="T161" s="166"/>
      <c r="AT161" s="160" t="s">
        <v>134</v>
      </c>
      <c r="AU161" s="160" t="s">
        <v>83</v>
      </c>
      <c r="AV161" s="13" t="s">
        <v>83</v>
      </c>
      <c r="AW161" s="13" t="s">
        <v>30</v>
      </c>
      <c r="AX161" s="13" t="s">
        <v>73</v>
      </c>
      <c r="AY161" s="160" t="s">
        <v>124</v>
      </c>
    </row>
    <row r="162" spans="1:65" s="14" customFormat="1">
      <c r="B162" s="167"/>
      <c r="D162" s="159" t="s">
        <v>134</v>
      </c>
      <c r="E162" s="168" t="s">
        <v>1</v>
      </c>
      <c r="F162" s="169" t="s">
        <v>136</v>
      </c>
      <c r="H162" s="170">
        <v>60</v>
      </c>
      <c r="I162" s="171"/>
      <c r="L162" s="167"/>
      <c r="M162" s="172"/>
      <c r="N162" s="173"/>
      <c r="O162" s="173"/>
      <c r="P162" s="173"/>
      <c r="Q162" s="173"/>
      <c r="R162" s="173"/>
      <c r="S162" s="173"/>
      <c r="T162" s="174"/>
      <c r="AT162" s="168" t="s">
        <v>134</v>
      </c>
      <c r="AU162" s="168" t="s">
        <v>83</v>
      </c>
      <c r="AV162" s="14" t="s">
        <v>132</v>
      </c>
      <c r="AW162" s="14" t="s">
        <v>30</v>
      </c>
      <c r="AX162" s="14" t="s">
        <v>81</v>
      </c>
      <c r="AY162" s="168" t="s">
        <v>124</v>
      </c>
    </row>
    <row r="163" spans="1:65" s="12" customFormat="1" ht="22.85" customHeight="1">
      <c r="B163" s="130"/>
      <c r="D163" s="131" t="s">
        <v>72</v>
      </c>
      <c r="E163" s="141" t="s">
        <v>608</v>
      </c>
      <c r="F163" s="141" t="s">
        <v>609</v>
      </c>
      <c r="I163" s="133"/>
      <c r="J163" s="142">
        <f>BK163</f>
        <v>0</v>
      </c>
      <c r="L163" s="130"/>
      <c r="M163" s="135"/>
      <c r="N163" s="136"/>
      <c r="O163" s="136"/>
      <c r="P163" s="137">
        <f>SUM(P164:P167)</f>
        <v>0</v>
      </c>
      <c r="Q163" s="136"/>
      <c r="R163" s="137">
        <f>SUM(R164:R167)</f>
        <v>0</v>
      </c>
      <c r="S163" s="136"/>
      <c r="T163" s="138">
        <f>SUM(T164:T167)</f>
        <v>0</v>
      </c>
      <c r="AR163" s="131" t="s">
        <v>153</v>
      </c>
      <c r="AT163" s="139" t="s">
        <v>72</v>
      </c>
      <c r="AU163" s="139" t="s">
        <v>81</v>
      </c>
      <c r="AY163" s="131" t="s">
        <v>124</v>
      </c>
      <c r="BK163" s="140">
        <f>SUM(BK164:BK167)</f>
        <v>0</v>
      </c>
    </row>
    <row r="164" spans="1:65" s="2" customFormat="1" ht="16.5" customHeight="1">
      <c r="A164" s="31"/>
      <c r="B164" s="143"/>
      <c r="C164" s="144" t="s">
        <v>234</v>
      </c>
      <c r="D164" s="144" t="s">
        <v>128</v>
      </c>
      <c r="E164" s="145" t="s">
        <v>610</v>
      </c>
      <c r="F164" s="146" t="s">
        <v>611</v>
      </c>
      <c r="G164" s="147" t="s">
        <v>564</v>
      </c>
      <c r="H164" s="148">
        <v>1</v>
      </c>
      <c r="I164" s="149"/>
      <c r="J164" s="150">
        <f>ROUND(I164*H164,2)</f>
        <v>0</v>
      </c>
      <c r="K164" s="151"/>
      <c r="L164" s="32"/>
      <c r="M164" s="152" t="s">
        <v>1</v>
      </c>
      <c r="N164" s="153" t="s">
        <v>38</v>
      </c>
      <c r="O164" s="57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6" t="s">
        <v>559</v>
      </c>
      <c r="AT164" s="156" t="s">
        <v>128</v>
      </c>
      <c r="AU164" s="156" t="s">
        <v>83</v>
      </c>
      <c r="AY164" s="16" t="s">
        <v>124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6" t="s">
        <v>81</v>
      </c>
      <c r="BK164" s="157">
        <f>ROUND(I164*H164,2)</f>
        <v>0</v>
      </c>
      <c r="BL164" s="16" t="s">
        <v>559</v>
      </c>
      <c r="BM164" s="156" t="s">
        <v>170</v>
      </c>
    </row>
    <row r="165" spans="1:65" s="2" customFormat="1" ht="25.75">
      <c r="A165" s="31"/>
      <c r="B165" s="32"/>
      <c r="C165" s="31"/>
      <c r="D165" s="159" t="s">
        <v>148</v>
      </c>
      <c r="E165" s="31"/>
      <c r="F165" s="175" t="s">
        <v>612</v>
      </c>
      <c r="G165" s="31"/>
      <c r="H165" s="31"/>
      <c r="I165" s="176"/>
      <c r="J165" s="31"/>
      <c r="K165" s="31"/>
      <c r="L165" s="32"/>
      <c r="M165" s="177"/>
      <c r="N165" s="178"/>
      <c r="O165" s="57"/>
      <c r="P165" s="57"/>
      <c r="Q165" s="57"/>
      <c r="R165" s="57"/>
      <c r="S165" s="57"/>
      <c r="T165" s="58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6" t="s">
        <v>148</v>
      </c>
      <c r="AU165" s="16" t="s">
        <v>83</v>
      </c>
    </row>
    <row r="166" spans="1:65" s="13" customFormat="1">
      <c r="B166" s="158"/>
      <c r="D166" s="159" t="s">
        <v>134</v>
      </c>
      <c r="E166" s="160" t="s">
        <v>1</v>
      </c>
      <c r="F166" s="161" t="s">
        <v>81</v>
      </c>
      <c r="H166" s="162">
        <v>1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134</v>
      </c>
      <c r="AU166" s="160" t="s">
        <v>83</v>
      </c>
      <c r="AV166" s="13" t="s">
        <v>83</v>
      </c>
      <c r="AW166" s="13" t="s">
        <v>30</v>
      </c>
      <c r="AX166" s="13" t="s">
        <v>73</v>
      </c>
      <c r="AY166" s="160" t="s">
        <v>124</v>
      </c>
    </row>
    <row r="167" spans="1:65" s="14" customFormat="1">
      <c r="B167" s="167"/>
      <c r="D167" s="159" t="s">
        <v>134</v>
      </c>
      <c r="E167" s="168" t="s">
        <v>1</v>
      </c>
      <c r="F167" s="169" t="s">
        <v>136</v>
      </c>
      <c r="H167" s="170">
        <v>1</v>
      </c>
      <c r="I167" s="171"/>
      <c r="L167" s="167"/>
      <c r="M167" s="172"/>
      <c r="N167" s="173"/>
      <c r="O167" s="173"/>
      <c r="P167" s="173"/>
      <c r="Q167" s="173"/>
      <c r="R167" s="173"/>
      <c r="S167" s="173"/>
      <c r="T167" s="174"/>
      <c r="AT167" s="168" t="s">
        <v>134</v>
      </c>
      <c r="AU167" s="168" t="s">
        <v>83</v>
      </c>
      <c r="AV167" s="14" t="s">
        <v>132</v>
      </c>
      <c r="AW167" s="14" t="s">
        <v>30</v>
      </c>
      <c r="AX167" s="14" t="s">
        <v>81</v>
      </c>
      <c r="AY167" s="168" t="s">
        <v>124</v>
      </c>
    </row>
    <row r="168" spans="1:65" s="12" customFormat="1" ht="22.85" customHeight="1">
      <c r="B168" s="130"/>
      <c r="D168" s="131" t="s">
        <v>72</v>
      </c>
      <c r="E168" s="141" t="s">
        <v>613</v>
      </c>
      <c r="F168" s="141" t="s">
        <v>614</v>
      </c>
      <c r="I168" s="133"/>
      <c r="J168" s="142">
        <f>BK168</f>
        <v>0</v>
      </c>
      <c r="L168" s="130"/>
      <c r="M168" s="135"/>
      <c r="N168" s="136"/>
      <c r="O168" s="136"/>
      <c r="P168" s="137">
        <f>SUM(P169:P170)</f>
        <v>0</v>
      </c>
      <c r="Q168" s="136"/>
      <c r="R168" s="137">
        <f>SUM(R169:R170)</f>
        <v>0</v>
      </c>
      <c r="S168" s="136"/>
      <c r="T168" s="138">
        <f>SUM(T169:T170)</f>
        <v>0</v>
      </c>
      <c r="AR168" s="131" t="s">
        <v>153</v>
      </c>
      <c r="AT168" s="139" t="s">
        <v>72</v>
      </c>
      <c r="AU168" s="139" t="s">
        <v>81</v>
      </c>
      <c r="AY168" s="131" t="s">
        <v>124</v>
      </c>
      <c r="BK168" s="140">
        <f>SUM(BK169:BK170)</f>
        <v>0</v>
      </c>
    </row>
    <row r="169" spans="1:65" s="2" customFormat="1" ht="16.5" customHeight="1">
      <c r="A169" s="31"/>
      <c r="B169" s="143"/>
      <c r="C169" s="144" t="s">
        <v>170</v>
      </c>
      <c r="D169" s="144" t="s">
        <v>128</v>
      </c>
      <c r="E169" s="145" t="s">
        <v>615</v>
      </c>
      <c r="F169" s="146" t="s">
        <v>616</v>
      </c>
      <c r="G169" s="147" t="s">
        <v>558</v>
      </c>
      <c r="H169" s="148">
        <v>1</v>
      </c>
      <c r="I169" s="149"/>
      <c r="J169" s="150">
        <f>ROUND(I169*H169,2)</f>
        <v>0</v>
      </c>
      <c r="K169" s="151"/>
      <c r="L169" s="32"/>
      <c r="M169" s="152" t="s">
        <v>1</v>
      </c>
      <c r="N169" s="153" t="s">
        <v>38</v>
      </c>
      <c r="O169" s="57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6" t="s">
        <v>559</v>
      </c>
      <c r="AT169" s="156" t="s">
        <v>128</v>
      </c>
      <c r="AU169" s="156" t="s">
        <v>83</v>
      </c>
      <c r="AY169" s="16" t="s">
        <v>124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6" t="s">
        <v>81</v>
      </c>
      <c r="BK169" s="157">
        <f>ROUND(I169*H169,2)</f>
        <v>0</v>
      </c>
      <c r="BL169" s="16" t="s">
        <v>559</v>
      </c>
      <c r="BM169" s="156" t="s">
        <v>617</v>
      </c>
    </row>
    <row r="170" spans="1:65" s="2" customFormat="1" ht="34.299999999999997">
      <c r="A170" s="31"/>
      <c r="B170" s="32"/>
      <c r="C170" s="31"/>
      <c r="D170" s="159" t="s">
        <v>148</v>
      </c>
      <c r="E170" s="31"/>
      <c r="F170" s="175" t="s">
        <v>618</v>
      </c>
      <c r="G170" s="31"/>
      <c r="H170" s="31"/>
      <c r="I170" s="176"/>
      <c r="J170" s="31"/>
      <c r="K170" s="31"/>
      <c r="L170" s="32"/>
      <c r="M170" s="177"/>
      <c r="N170" s="178"/>
      <c r="O170" s="57"/>
      <c r="P170" s="57"/>
      <c r="Q170" s="57"/>
      <c r="R170" s="57"/>
      <c r="S170" s="57"/>
      <c r="T170" s="58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6" t="s">
        <v>148</v>
      </c>
      <c r="AU170" s="16" t="s">
        <v>83</v>
      </c>
    </row>
    <row r="171" spans="1:65" s="12" customFormat="1" ht="22.85" customHeight="1">
      <c r="B171" s="130"/>
      <c r="D171" s="131" t="s">
        <v>72</v>
      </c>
      <c r="E171" s="141" t="s">
        <v>619</v>
      </c>
      <c r="F171" s="141" t="s">
        <v>620</v>
      </c>
      <c r="I171" s="133"/>
      <c r="J171" s="142">
        <f>BK171</f>
        <v>0</v>
      </c>
      <c r="L171" s="130"/>
      <c r="M171" s="135"/>
      <c r="N171" s="136"/>
      <c r="O171" s="136"/>
      <c r="P171" s="137">
        <f>SUM(P172:P178)</f>
        <v>0</v>
      </c>
      <c r="Q171" s="136"/>
      <c r="R171" s="137">
        <f>SUM(R172:R178)</f>
        <v>0</v>
      </c>
      <c r="S171" s="136"/>
      <c r="T171" s="138">
        <f>SUM(T172:T178)</f>
        <v>0</v>
      </c>
      <c r="AR171" s="131" t="s">
        <v>153</v>
      </c>
      <c r="AT171" s="139" t="s">
        <v>72</v>
      </c>
      <c r="AU171" s="139" t="s">
        <v>81</v>
      </c>
      <c r="AY171" s="131" t="s">
        <v>124</v>
      </c>
      <c r="BK171" s="140">
        <f>SUM(BK172:BK178)</f>
        <v>0</v>
      </c>
    </row>
    <row r="172" spans="1:65" s="2" customFormat="1" ht="33" customHeight="1">
      <c r="A172" s="31"/>
      <c r="B172" s="143"/>
      <c r="C172" s="144" t="s">
        <v>8</v>
      </c>
      <c r="D172" s="144" t="s">
        <v>128</v>
      </c>
      <c r="E172" s="145" t="s">
        <v>621</v>
      </c>
      <c r="F172" s="146" t="s">
        <v>622</v>
      </c>
      <c r="G172" s="147" t="s">
        <v>558</v>
      </c>
      <c r="H172" s="148">
        <v>1</v>
      </c>
      <c r="I172" s="149"/>
      <c r="J172" s="150">
        <f>ROUND(I172*H172,2)</f>
        <v>0</v>
      </c>
      <c r="K172" s="151"/>
      <c r="L172" s="32"/>
      <c r="M172" s="152" t="s">
        <v>1</v>
      </c>
      <c r="N172" s="153" t="s">
        <v>38</v>
      </c>
      <c r="O172" s="57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6" t="s">
        <v>559</v>
      </c>
      <c r="AT172" s="156" t="s">
        <v>128</v>
      </c>
      <c r="AU172" s="156" t="s">
        <v>83</v>
      </c>
      <c r="AY172" s="16" t="s">
        <v>124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6" t="s">
        <v>81</v>
      </c>
      <c r="BK172" s="157">
        <f>ROUND(I172*H172,2)</f>
        <v>0</v>
      </c>
      <c r="BL172" s="16" t="s">
        <v>559</v>
      </c>
      <c r="BM172" s="156" t="s">
        <v>623</v>
      </c>
    </row>
    <row r="173" spans="1:65" s="2" customFormat="1" ht="120">
      <c r="A173" s="31"/>
      <c r="B173" s="32"/>
      <c r="C173" s="31"/>
      <c r="D173" s="159" t="s">
        <v>148</v>
      </c>
      <c r="E173" s="31"/>
      <c r="F173" s="175" t="s">
        <v>624</v>
      </c>
      <c r="G173" s="31"/>
      <c r="H173" s="31"/>
      <c r="I173" s="176"/>
      <c r="J173" s="31"/>
      <c r="K173" s="31"/>
      <c r="L173" s="32"/>
      <c r="M173" s="177"/>
      <c r="N173" s="178"/>
      <c r="O173" s="57"/>
      <c r="P173" s="57"/>
      <c r="Q173" s="57"/>
      <c r="R173" s="57"/>
      <c r="S173" s="57"/>
      <c r="T173" s="5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148</v>
      </c>
      <c r="AU173" s="16" t="s">
        <v>83</v>
      </c>
    </row>
    <row r="174" spans="1:65" s="2" customFormat="1" ht="16.5" customHeight="1">
      <c r="A174" s="31"/>
      <c r="B174" s="143"/>
      <c r="C174" s="144" t="s">
        <v>151</v>
      </c>
      <c r="D174" s="144" t="s">
        <v>128</v>
      </c>
      <c r="E174" s="145" t="s">
        <v>625</v>
      </c>
      <c r="F174" s="146" t="s">
        <v>626</v>
      </c>
      <c r="G174" s="147" t="s">
        <v>564</v>
      </c>
      <c r="H174" s="148">
        <v>1</v>
      </c>
      <c r="I174" s="149"/>
      <c r="J174" s="150">
        <f>ROUND(I174*H174,2)</f>
        <v>0</v>
      </c>
      <c r="K174" s="151"/>
      <c r="L174" s="32"/>
      <c r="M174" s="152" t="s">
        <v>1</v>
      </c>
      <c r="N174" s="153" t="s">
        <v>38</v>
      </c>
      <c r="O174" s="57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6" t="s">
        <v>559</v>
      </c>
      <c r="AT174" s="156" t="s">
        <v>128</v>
      </c>
      <c r="AU174" s="156" t="s">
        <v>83</v>
      </c>
      <c r="AY174" s="16" t="s">
        <v>124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6" t="s">
        <v>81</v>
      </c>
      <c r="BK174" s="157">
        <f>ROUND(I174*H174,2)</f>
        <v>0</v>
      </c>
      <c r="BL174" s="16" t="s">
        <v>559</v>
      </c>
      <c r="BM174" s="156" t="s">
        <v>627</v>
      </c>
    </row>
    <row r="175" spans="1:65" s="2" customFormat="1" ht="77.150000000000006">
      <c r="A175" s="31"/>
      <c r="B175" s="32"/>
      <c r="C175" s="31"/>
      <c r="D175" s="159" t="s">
        <v>148</v>
      </c>
      <c r="E175" s="31"/>
      <c r="F175" s="175" t="s">
        <v>628</v>
      </c>
      <c r="G175" s="31"/>
      <c r="H175" s="31"/>
      <c r="I175" s="176"/>
      <c r="J175" s="31"/>
      <c r="K175" s="31"/>
      <c r="L175" s="32"/>
      <c r="M175" s="177"/>
      <c r="N175" s="178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148</v>
      </c>
      <c r="AU175" s="16" t="s">
        <v>83</v>
      </c>
    </row>
    <row r="176" spans="1:65" s="13" customFormat="1">
      <c r="B176" s="158"/>
      <c r="D176" s="159" t="s">
        <v>134</v>
      </c>
      <c r="E176" s="160" t="s">
        <v>1</v>
      </c>
      <c r="F176" s="161" t="s">
        <v>81</v>
      </c>
      <c r="H176" s="162">
        <v>1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134</v>
      </c>
      <c r="AU176" s="160" t="s">
        <v>83</v>
      </c>
      <c r="AV176" s="13" t="s">
        <v>83</v>
      </c>
      <c r="AW176" s="13" t="s">
        <v>30</v>
      </c>
      <c r="AX176" s="13" t="s">
        <v>81</v>
      </c>
      <c r="AY176" s="160" t="s">
        <v>124</v>
      </c>
    </row>
    <row r="177" spans="1:65" s="2" customFormat="1" ht="44.25" customHeight="1">
      <c r="A177" s="31"/>
      <c r="B177" s="143"/>
      <c r="C177" s="144" t="s">
        <v>224</v>
      </c>
      <c r="D177" s="144" t="s">
        <v>128</v>
      </c>
      <c r="E177" s="145" t="s">
        <v>629</v>
      </c>
      <c r="F177" s="146" t="s">
        <v>630</v>
      </c>
      <c r="G177" s="147" t="s">
        <v>558</v>
      </c>
      <c r="H177" s="148">
        <v>1</v>
      </c>
      <c r="I177" s="149"/>
      <c r="J177" s="150">
        <f>ROUND(I177*H177,2)</f>
        <v>0</v>
      </c>
      <c r="K177" s="151"/>
      <c r="L177" s="32"/>
      <c r="M177" s="152" t="s">
        <v>1</v>
      </c>
      <c r="N177" s="153" t="s">
        <v>38</v>
      </c>
      <c r="O177" s="57"/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6" t="s">
        <v>559</v>
      </c>
      <c r="AT177" s="156" t="s">
        <v>128</v>
      </c>
      <c r="AU177" s="156" t="s">
        <v>83</v>
      </c>
      <c r="AY177" s="16" t="s">
        <v>124</v>
      </c>
      <c r="BE177" s="157">
        <f>IF(N177="základní",J177,0)</f>
        <v>0</v>
      </c>
      <c r="BF177" s="157">
        <f>IF(N177="snížená",J177,0)</f>
        <v>0</v>
      </c>
      <c r="BG177" s="157">
        <f>IF(N177="zákl. přenesená",J177,0)</f>
        <v>0</v>
      </c>
      <c r="BH177" s="157">
        <f>IF(N177="sníž. přenesená",J177,0)</f>
        <v>0</v>
      </c>
      <c r="BI177" s="157">
        <f>IF(N177="nulová",J177,0)</f>
        <v>0</v>
      </c>
      <c r="BJ177" s="16" t="s">
        <v>81</v>
      </c>
      <c r="BK177" s="157">
        <f>ROUND(I177*H177,2)</f>
        <v>0</v>
      </c>
      <c r="BL177" s="16" t="s">
        <v>559</v>
      </c>
      <c r="BM177" s="156" t="s">
        <v>631</v>
      </c>
    </row>
    <row r="178" spans="1:65" s="2" customFormat="1" ht="60">
      <c r="A178" s="31"/>
      <c r="B178" s="32"/>
      <c r="C178" s="31"/>
      <c r="D178" s="159" t="s">
        <v>148</v>
      </c>
      <c r="E178" s="31"/>
      <c r="F178" s="175" t="s">
        <v>632</v>
      </c>
      <c r="G178" s="31"/>
      <c r="H178" s="31"/>
      <c r="I178" s="176"/>
      <c r="J178" s="31"/>
      <c r="K178" s="31"/>
      <c r="L178" s="32"/>
      <c r="M178" s="198"/>
      <c r="N178" s="199"/>
      <c r="O178" s="195"/>
      <c r="P178" s="195"/>
      <c r="Q178" s="195"/>
      <c r="R178" s="195"/>
      <c r="S178" s="195"/>
      <c r="T178" s="200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6" t="s">
        <v>148</v>
      </c>
      <c r="AU178" s="16" t="s">
        <v>83</v>
      </c>
    </row>
    <row r="179" spans="1:65" s="2" customFormat="1" ht="7" customHeight="1">
      <c r="A179" s="31"/>
      <c r="B179" s="46"/>
      <c r="C179" s="47"/>
      <c r="D179" s="47"/>
      <c r="E179" s="47"/>
      <c r="F179" s="47"/>
      <c r="G179" s="47"/>
      <c r="H179" s="47"/>
      <c r="I179" s="47"/>
      <c r="J179" s="47"/>
      <c r="K179" s="47"/>
      <c r="L179" s="32"/>
      <c r="M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</row>
  </sheetData>
  <autoFilter ref="C121:K178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018-Vra-01 - SO-01 Odstra...</vt:lpstr>
      <vt:lpstr>018-Vra-02 - SO-02 Rek...</vt:lpstr>
      <vt:lpstr>018-Vra-03 - SO-03 Spodní...</vt:lpstr>
      <vt:lpstr>018-Vra-04 - SO-04 Bezpeč...</vt:lpstr>
      <vt:lpstr>018-Vra-00 - Vedlejší a o...</vt:lpstr>
      <vt:lpstr>'018-Vra-00 - Vedlejší a o...'!Názvy_tisku</vt:lpstr>
      <vt:lpstr>'018-Vra-01 - SO-01 Odstra...'!Názvy_tisku</vt:lpstr>
      <vt:lpstr>'018-Vra-02 - SO-02 Rek...'!Názvy_tisku</vt:lpstr>
      <vt:lpstr>'018-Vra-03 - SO-03 Spodní...'!Názvy_tisku</vt:lpstr>
      <vt:lpstr>'018-Vra-04 - SO-04 Bezpeč...'!Názvy_tisku</vt:lpstr>
      <vt:lpstr>'Rekapitulace stavby'!Názvy_tisku</vt:lpstr>
      <vt:lpstr>'018-Vra-00 - Vedlejší a o...'!Oblast_tisku</vt:lpstr>
      <vt:lpstr>'018-Vra-01 - SO-01 Odstra...'!Oblast_tisku</vt:lpstr>
      <vt:lpstr>'018-Vra-02 - SO-02 Rek...'!Oblast_tisku</vt:lpstr>
      <vt:lpstr>'018-Vra-03 - SO-03 Spodní...'!Oblast_tisku</vt:lpstr>
      <vt:lpstr>'018-Vra-04 - SO-04 Bezpeč...'!Oblast_tisku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Luděk Halaš</cp:lastModifiedBy>
  <dcterms:created xsi:type="dcterms:W3CDTF">2025-06-04T19:15:57Z</dcterms:created>
  <dcterms:modified xsi:type="dcterms:W3CDTF">2025-08-23T07:11:47Z</dcterms:modified>
</cp:coreProperties>
</file>